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5600"/>
  </bookViews>
  <sheets>
    <sheet name="Лист1" sheetId="1" r:id="rId1"/>
    <sheet name="Лист2" sheetId="2" r:id="rId2"/>
  </sheets>
  <definedNames>
    <definedName name="_xlnm._FilterDatabase" localSheetId="0" hidden="1">Лист1!$A$4:$AY$4</definedName>
    <definedName name="_xlnm.Print_Area" localSheetId="0">Лист1!$A$1:$Z$34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U31" i="1" l="1"/>
  <c r="K31" i="1" l="1"/>
  <c r="C31" i="1" l="1"/>
  <c r="B31" i="1"/>
  <c r="Y5" i="1" l="1"/>
  <c r="Y10" i="1"/>
  <c r="Y9" i="1"/>
  <c r="Y7" i="1"/>
  <c r="Y8" i="1"/>
  <c r="Y11" i="1"/>
  <c r="Y13" i="1"/>
  <c r="Y16" i="1"/>
  <c r="Y15" i="1"/>
  <c r="Y12" i="1"/>
  <c r="Y18" i="1"/>
  <c r="Y14" i="1"/>
  <c r="Y23" i="1"/>
  <c r="Y27" i="1"/>
  <c r="Y21" i="1"/>
  <c r="Y20" i="1"/>
  <c r="Y17" i="1"/>
  <c r="Y24" i="1"/>
  <c r="Y22" i="1"/>
  <c r="Y19" i="1"/>
  <c r="Y25" i="1"/>
  <c r="Y28" i="1"/>
  <c r="Y26" i="1"/>
  <c r="Y29" i="1"/>
  <c r="Y30" i="1"/>
  <c r="W9" i="1" l="1"/>
  <c r="W15" i="1"/>
  <c r="W27" i="1"/>
  <c r="W6" i="1"/>
  <c r="W26" i="1"/>
  <c r="W8" i="1"/>
  <c r="W7" i="1"/>
  <c r="W23" i="1"/>
  <c r="W17" i="1"/>
  <c r="W10" i="1"/>
  <c r="W13" i="1"/>
  <c r="W11" i="1"/>
  <c r="W24" i="1"/>
  <c r="W30" i="1"/>
  <c r="W18" i="1"/>
  <c r="W28" i="1"/>
  <c r="W12" i="1"/>
  <c r="W22" i="1"/>
  <c r="W25" i="1"/>
  <c r="W16" i="1"/>
  <c r="W19" i="1"/>
  <c r="W29" i="1"/>
  <c r="W14" i="1"/>
  <c r="W20" i="1"/>
  <c r="W5" i="1"/>
  <c r="W21" i="1"/>
  <c r="C32" i="1" l="1"/>
  <c r="Y6" i="1" l="1"/>
  <c r="Q22" i="1" l="1"/>
  <c r="Q6" i="1"/>
  <c r="Q16" i="1"/>
  <c r="Q30" i="1"/>
  <c r="Q11" i="1"/>
  <c r="Q14" i="1"/>
  <c r="Q26" i="1"/>
  <c r="Q29" i="1"/>
  <c r="Q28" i="1"/>
  <c r="Q17" i="1"/>
  <c r="Q20" i="1"/>
  <c r="Q7" i="1"/>
  <c r="Q9" i="1"/>
  <c r="Q5" i="1"/>
  <c r="Q12" i="1"/>
  <c r="Q24" i="1"/>
  <c r="Q8" i="1"/>
  <c r="Q18" i="1"/>
  <c r="Q21" i="1"/>
  <c r="Q13" i="1"/>
  <c r="Q25" i="1"/>
  <c r="Q15" i="1"/>
  <c r="Q27" i="1"/>
  <c r="Q23" i="1"/>
  <c r="Q19" i="1"/>
  <c r="Q10" i="1"/>
  <c r="R25" i="1" l="1"/>
  <c r="S25" i="1" s="1"/>
  <c r="R9" i="1"/>
  <c r="S9" i="1" s="1"/>
  <c r="R11" i="1"/>
  <c r="S11" i="1" s="1"/>
  <c r="R24" i="1"/>
  <c r="S24" i="1" s="1"/>
  <c r="R7" i="1"/>
  <c r="S7" i="1" s="1"/>
  <c r="R29" i="1"/>
  <c r="S29" i="1" s="1"/>
  <c r="R30" i="1"/>
  <c r="S30" i="1" s="1"/>
  <c r="R19" i="1"/>
  <c r="S19" i="1" s="1"/>
  <c r="S8" i="1"/>
  <c r="R8" i="1"/>
  <c r="R28" i="1"/>
  <c r="S28" i="1" s="1"/>
  <c r="R22" i="1"/>
  <c r="S22" i="1" s="1"/>
  <c r="Q31" i="1"/>
  <c r="R23" i="1"/>
  <c r="S23" i="1" s="1"/>
  <c r="R13" i="1"/>
  <c r="S13" i="1" s="1"/>
  <c r="R27" i="1"/>
  <c r="S27" i="1" s="1"/>
  <c r="R21" i="1"/>
  <c r="S21" i="1" s="1"/>
  <c r="R12" i="1"/>
  <c r="S12" i="1" s="1"/>
  <c r="R20" i="1"/>
  <c r="S20" i="1" s="1"/>
  <c r="R26" i="1"/>
  <c r="S26" i="1" s="1"/>
  <c r="R16" i="1"/>
  <c r="S16" i="1" s="1"/>
  <c r="R10" i="1"/>
  <c r="S10" i="1" s="1"/>
  <c r="R15" i="1"/>
  <c r="S15" i="1" s="1"/>
  <c r="R18" i="1"/>
  <c r="S18" i="1" s="1"/>
  <c r="R5" i="1"/>
  <c r="S5" i="1" s="1"/>
  <c r="R17" i="1"/>
  <c r="S17" i="1" s="1"/>
  <c r="R14" i="1"/>
  <c r="S14" i="1" s="1"/>
  <c r="R6" i="1"/>
  <c r="S6" i="1" s="1"/>
  <c r="N22" i="1"/>
  <c r="N6" i="1"/>
  <c r="N16" i="1"/>
  <c r="N30" i="1"/>
  <c r="N11" i="1"/>
  <c r="N14" i="1"/>
  <c r="N26" i="1"/>
  <c r="N29" i="1"/>
  <c r="N28" i="1"/>
  <c r="N17" i="1"/>
  <c r="N20" i="1"/>
  <c r="N7" i="1"/>
  <c r="N9" i="1"/>
  <c r="N5" i="1"/>
  <c r="N12" i="1"/>
  <c r="N24" i="1"/>
  <c r="N8" i="1"/>
  <c r="N18" i="1"/>
  <c r="N21" i="1"/>
  <c r="N13" i="1"/>
  <c r="N25" i="1"/>
  <c r="N15" i="1"/>
  <c r="N27" i="1"/>
  <c r="N23" i="1"/>
  <c r="N19" i="1"/>
  <c r="N10" i="1"/>
  <c r="L22" i="1"/>
  <c r="L6" i="1"/>
  <c r="L16" i="1"/>
  <c r="L30" i="1"/>
  <c r="L11" i="1"/>
  <c r="L14" i="1"/>
  <c r="L26" i="1"/>
  <c r="L29" i="1"/>
  <c r="L28" i="1"/>
  <c r="L17" i="1"/>
  <c r="L20" i="1"/>
  <c r="L7" i="1"/>
  <c r="L9" i="1"/>
  <c r="L5" i="1"/>
  <c r="L12" i="1"/>
  <c r="L24" i="1"/>
  <c r="L8" i="1"/>
  <c r="L18" i="1"/>
  <c r="L21" i="1"/>
  <c r="L13" i="1"/>
  <c r="L25" i="1"/>
  <c r="L15" i="1"/>
  <c r="L27" i="1"/>
  <c r="L23" i="1"/>
  <c r="L19" i="1"/>
  <c r="L10" i="1"/>
  <c r="I22" i="1" l="1"/>
  <c r="I6" i="1"/>
  <c r="I16" i="1"/>
  <c r="I30" i="1"/>
  <c r="I11" i="1"/>
  <c r="I14" i="1"/>
  <c r="I26" i="1"/>
  <c r="I29" i="1"/>
  <c r="I28" i="1"/>
  <c r="I17" i="1"/>
  <c r="I20" i="1"/>
  <c r="I7" i="1"/>
  <c r="I9" i="1"/>
  <c r="I5" i="1"/>
  <c r="I12" i="1"/>
  <c r="I24" i="1"/>
  <c r="I8" i="1"/>
  <c r="I18" i="1"/>
  <c r="I21" i="1"/>
  <c r="I13" i="1"/>
  <c r="I25" i="1"/>
  <c r="I15" i="1"/>
  <c r="I27" i="1"/>
  <c r="I23" i="1"/>
  <c r="I19" i="1"/>
  <c r="I10" i="1"/>
  <c r="G22" i="1"/>
  <c r="G6" i="1"/>
  <c r="G16" i="1"/>
  <c r="G30" i="1"/>
  <c r="G11" i="1"/>
  <c r="G14" i="1"/>
  <c r="G26" i="1"/>
  <c r="G29" i="1"/>
  <c r="G28" i="1"/>
  <c r="G17" i="1"/>
  <c r="G20" i="1"/>
  <c r="G7" i="1"/>
  <c r="G9" i="1"/>
  <c r="G5" i="1"/>
  <c r="G12" i="1"/>
  <c r="G24" i="1"/>
  <c r="G8" i="1"/>
  <c r="G18" i="1"/>
  <c r="G21" i="1"/>
  <c r="G13" i="1"/>
  <c r="G25" i="1"/>
  <c r="G15" i="1"/>
  <c r="G27" i="1"/>
  <c r="G23" i="1"/>
  <c r="G19" i="1"/>
  <c r="G10" i="1"/>
  <c r="D22" i="1" l="1"/>
  <c r="D6" i="1"/>
  <c r="D16" i="1"/>
  <c r="D30" i="1"/>
  <c r="D11" i="1"/>
  <c r="D14" i="1"/>
  <c r="D29" i="1"/>
  <c r="D17" i="1"/>
  <c r="D20" i="1"/>
  <c r="D7" i="1"/>
  <c r="D9" i="1"/>
  <c r="D5" i="1"/>
  <c r="D12" i="1"/>
  <c r="D8" i="1"/>
  <c r="D18" i="1"/>
  <c r="D13" i="1"/>
  <c r="D25" i="1"/>
  <c r="D15" i="1"/>
  <c r="D23" i="1"/>
  <c r="D19" i="1"/>
  <c r="D21" i="1"/>
  <c r="D26" i="1"/>
  <c r="D28" i="1"/>
  <c r="D24" i="1"/>
  <c r="D27" i="1"/>
  <c r="D10" i="1"/>
</calcChain>
</file>

<file path=xl/sharedStrings.xml><?xml version="1.0" encoding="utf-8"?>
<sst xmlns="http://schemas.openxmlformats.org/spreadsheetml/2006/main" count="52" uniqueCount="46">
  <si>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</si>
  <si>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</si>
  <si>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</si>
  <si>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</si>
  <si>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</si>
  <si>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</si>
  <si>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Голышмановский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</si>
  <si>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</si>
  <si>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</si>
  <si>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</si>
  <si>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</si>
  <si>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</si>
  <si>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</si>
  <si>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</si>
  <si>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</si>
  <si>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</si>
  <si>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</si>
  <si>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</si>
  <si>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</si>
  <si>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</si>
  <si>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</si>
  <si>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</si>
  <si>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</si>
  <si>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</t>
  </si>
  <si>
    <t>Баллы</t>
  </si>
  <si>
    <t xml:space="preserve">Население, принявшее участие в выполнении нормативов испытаний (тестов) комплекса ГТО </t>
  </si>
  <si>
    <t>Численность населения, выполнившего нормативы испытаний (тестов) комплекса ГТО на знаки отличия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</si>
  <si>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</si>
  <si>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</si>
  <si>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</si>
  <si>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>Критерий № 1 Доля населения, зарегистрированного в электронной базе, от общей численности населения в возрасте от 6 лет, проживающего на территории муниципального образования</t>
  </si>
  <si>
    <t>Критерий № 2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</si>
  <si>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 в возрасте от 6 лет</t>
  </si>
  <si>
    <t>Критерий № 4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</si>
  <si>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Критерий № 7 Количество опубликованных материалов по вопросам внедрения комплекса ГТО в муниципальных (региональных) средствах массовой информации за оцениваемый период</t>
  </si>
  <si>
    <t>Критерий № 6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для оказания государственной услуги населению</t>
  </si>
  <si>
    <t>Критерий № 5 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</si>
  <si>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</si>
  <si>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</si>
  <si>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</si>
  <si>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</si>
  <si>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Прогресс</t>
  </si>
  <si>
    <t>Количество ставок в центрах тестирования для оказания государственной услуги населению</t>
  </si>
  <si>
    <t>Место в рейтинге на 01.01.2019</t>
  </si>
  <si>
    <r>
      <rPr>
        <b/>
        <sz val="12"/>
        <color theme="1"/>
        <rFont val="Times New Roman"/>
        <family val="1"/>
        <charset val="204"/>
      </rPr>
      <t>СИСТЕМА ОЦЕНКИ
 результатов работы по внедрению и реализации Всероссийского физкультурно-спортивного комплекса «Готов к труду и обороне» (ГТО) в Тюменской области (Рейтинг ГТО) на 01.04.2019 года</t>
    </r>
    <r>
      <rPr>
        <sz val="12"/>
        <color theme="1"/>
        <rFont val="Times New Roman"/>
        <family val="1"/>
        <charset val="204"/>
      </rPr>
      <t xml:space="preserve">
</t>
    </r>
  </si>
  <si>
    <t>Место в рейтинге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</si>
</sst>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/>
    </xf>
    <xf numFmtId="0" fontId="0" fillId="0" borderId="0" xfId="0" applyBorder="1"/>
    <xf numFmtId="0" fontId="6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51"/>
  <sheetViews>
    <sheetView tabSelected="1" view="pageBreakPreview" zoomScale="80" zoomScaleNormal="70" zoomScaleSheetLayoutView="80" workbookViewId="0">
      <pane xSplit="1" topLeftCell="U1" activePane="topRight" state="frozen"/>
      <selection pane="topRight" activeCell="Z28" sqref="Z28"/>
    </sheetView>
  </sheetViews>
  <sheetFormatPr defaultRowHeight="15" x14ac:dyDescent="0.25"/>
  <cols>
    <col min="1" max="1" width="32.5703125" customWidth="1"/>
    <col min="2" max="2" width="16.28515625" style="14" customWidth="1"/>
    <col min="3" max="3" width="18.7109375" style="17" customWidth="1"/>
    <col min="4" max="4" width="19.7109375" style="17" customWidth="1"/>
    <col min="5" max="5" width="9.140625" style="24"/>
    <col min="6" max="6" width="15.5703125" style="17" customWidth="1"/>
    <col min="7" max="7" width="19.5703125" style="17" customWidth="1"/>
    <col min="8" max="8" width="9.140625" style="24" customWidth="1"/>
    <col min="9" max="9" width="19.28515625" style="17" customWidth="1"/>
    <col min="10" max="10" width="9.140625" style="24" customWidth="1"/>
    <col min="11" max="11" width="14.7109375" style="17" customWidth="1"/>
    <col min="12" max="12" width="17.28515625" style="17" customWidth="1"/>
    <col min="13" max="13" width="9.140625" style="24" customWidth="1"/>
    <col min="14" max="14" width="18" style="17" customWidth="1"/>
    <col min="15" max="15" width="9.140625" style="24" customWidth="1"/>
    <col min="16" max="16" width="15.85546875" style="17" customWidth="1"/>
    <col min="17" max="17" width="14" style="17" customWidth="1"/>
    <col min="18" max="18" width="10.140625" style="17" customWidth="1"/>
    <col min="19" max="19" width="17.7109375" style="17" customWidth="1"/>
    <col min="20" max="20" width="9.140625" style="24" customWidth="1"/>
    <col min="21" max="21" width="17" style="17" customWidth="1"/>
    <col min="22" max="22" width="9.140625" style="24"/>
    <col min="23" max="23" width="10.5703125" style="15" customWidth="1"/>
    <col min="24" max="24" width="11.42578125" style="17" customWidth="1"/>
    <col min="25" max="25" width="10.5703125" style="17" customWidth="1"/>
    <col min="26" max="26" width="11.42578125" style="17" customWidth="1"/>
    <col min="28" max="28" width="41.85546875" customWidth="1"/>
    <col min="29" max="29" width="15.140625" customWidth="1"/>
    <col min="30" max="30" width="14.85546875" customWidth="1"/>
    <col min="31" max="31" width="13.85546875" customWidth="1"/>
    <col min="32" max="32" width="14.7109375" customWidth="1"/>
    <col min="33" max="33" width="18" customWidth="1"/>
    <col min="34" max="34" width="31.140625" customWidth="1"/>
    <col min="35" max="35" width="27.42578125" customWidth="1"/>
    <col min="36" max="36" width="25.42578125" customWidth="1"/>
    <col min="37" max="37" width="24.140625" customWidth="1"/>
    <col min="38" max="38" width="21.28515625" customWidth="1"/>
    <col min="39" max="39" width="40" customWidth="1"/>
  </cols>
  <sheetData>
    <row r="1" spans="1:51" ht="15" customHeight="1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5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5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51" ht="226.5" customHeight="1" x14ac:dyDescent="0.25">
      <c r="A4" s="9" t="s">
        <v>29</v>
      </c>
      <c r="B4" s="18" t="s">
        <v>22</v>
      </c>
      <c r="C4" s="18" t="s">
        <v>23</v>
      </c>
      <c r="D4" s="19" t="s">
        <v>30</v>
      </c>
      <c r="E4" s="21" t="s">
        <v>24</v>
      </c>
      <c r="F4" s="18" t="s">
        <v>25</v>
      </c>
      <c r="G4" s="19" t="s">
        <v>31</v>
      </c>
      <c r="H4" s="21" t="s">
        <v>24</v>
      </c>
      <c r="I4" s="19" t="s">
        <v>32</v>
      </c>
      <c r="J4" s="21" t="s">
        <v>24</v>
      </c>
      <c r="K4" s="18" t="s">
        <v>26</v>
      </c>
      <c r="L4" s="19" t="s">
        <v>33</v>
      </c>
      <c r="M4" s="21" t="s">
        <v>24</v>
      </c>
      <c r="N4" s="19" t="s">
        <v>36</v>
      </c>
      <c r="O4" s="21" t="s">
        <v>24</v>
      </c>
      <c r="P4" s="18" t="s">
        <v>42</v>
      </c>
      <c r="Q4" s="18" t="s">
        <v>27</v>
      </c>
      <c r="R4" s="18"/>
      <c r="S4" s="19" t="s">
        <v>35</v>
      </c>
      <c r="T4" s="21" t="s">
        <v>24</v>
      </c>
      <c r="U4" s="19" t="s">
        <v>34</v>
      </c>
      <c r="V4" s="21" t="s">
        <v>24</v>
      </c>
      <c r="W4" s="30" t="s">
        <v>28</v>
      </c>
      <c r="X4" s="39" t="s">
        <v>43</v>
      </c>
      <c r="Y4" s="39" t="s">
        <v>41</v>
      </c>
      <c r="Z4" s="39" t="s">
        <v>45</v>
      </c>
      <c r="AA4" s="7"/>
      <c r="AB4" s="4"/>
      <c r="AC4" s="5"/>
      <c r="AD4" s="5"/>
      <c r="AE4" s="5"/>
      <c r="AF4" s="5"/>
      <c r="AG4" s="5"/>
      <c r="AH4" s="2"/>
      <c r="AI4" s="1"/>
      <c r="AJ4" s="2"/>
      <c r="AK4" s="3"/>
      <c r="AL4" s="2"/>
      <c r="AM4" s="2"/>
      <c r="AN4" s="1"/>
      <c r="AO4" s="1"/>
      <c r="AP4" s="1"/>
      <c r="AQ4" s="2"/>
      <c r="AR4" s="1"/>
      <c r="AS4" s="1"/>
      <c r="AT4" s="2"/>
      <c r="AU4" s="1"/>
      <c r="AV4" s="1"/>
      <c r="AW4" s="2"/>
      <c r="AX4" s="1"/>
      <c r="AY4" s="1"/>
    </row>
    <row r="5" spans="1:51" ht="31.5" x14ac:dyDescent="0.25">
      <c r="A5" s="10" t="s">
        <v>12</v>
      </c>
      <c r="B5" s="11">
        <v>9465</v>
      </c>
      <c r="C5" s="11">
        <v>2506</v>
      </c>
      <c r="D5" s="20">
        <f t="shared" ref="D5:D30" si="0">C5/B5*100</f>
        <v>26.476492340200743</v>
      </c>
      <c r="E5" s="22">
        <v>26</v>
      </c>
      <c r="F5" s="25">
        <v>3699</v>
      </c>
      <c r="G5" s="20">
        <f t="shared" ref="G5:G30" si="1">F5/C5*100</f>
        <v>147.60574620909816</v>
      </c>
      <c r="H5" s="22">
        <v>24</v>
      </c>
      <c r="I5" s="20">
        <f t="shared" ref="I5:I30" si="2">F5/B5*100</f>
        <v>39.080824088748017</v>
      </c>
      <c r="J5" s="22">
        <v>25</v>
      </c>
      <c r="K5" s="25">
        <v>1235</v>
      </c>
      <c r="L5" s="20">
        <f t="shared" ref="L5:L30" si="3">K5/B5*100</f>
        <v>13.048071843634443</v>
      </c>
      <c r="M5" s="22">
        <v>26</v>
      </c>
      <c r="N5" s="20">
        <f t="shared" ref="N5:N30" si="4">K5/F5*100</f>
        <v>33.387402000540689</v>
      </c>
      <c r="O5" s="22">
        <v>21</v>
      </c>
      <c r="P5" s="25">
        <v>1</v>
      </c>
      <c r="Q5" s="26">
        <f t="shared" ref="Q5:Q30" si="5">B5/P5</f>
        <v>9465</v>
      </c>
      <c r="R5" s="27">
        <f t="shared" ref="R5:R30" si="6">Q5/512826</f>
        <v>1.8456552514888092E-2</v>
      </c>
      <c r="S5" s="20">
        <f t="shared" ref="S5:S30" si="7">R5*100</f>
        <v>1.8456552514888092</v>
      </c>
      <c r="T5" s="22">
        <v>24</v>
      </c>
      <c r="U5" s="28">
        <v>27</v>
      </c>
      <c r="V5" s="22">
        <v>6</v>
      </c>
      <c r="W5" s="29">
        <f t="shared" ref="W5:W30" si="8">E5+H5+J5+M5+O5+T5+V5</f>
        <v>152</v>
      </c>
      <c r="X5" s="38">
        <v>2</v>
      </c>
      <c r="Y5" s="40">
        <f t="shared" ref="Y5:Y30" si="9">X5-Z5</f>
        <v>1</v>
      </c>
      <c r="Z5" s="38">
        <v>1</v>
      </c>
      <c r="AA5" s="8"/>
      <c r="AB5" s="6"/>
      <c r="AC5" s="6"/>
      <c r="AD5" s="6"/>
      <c r="AE5" s="6"/>
      <c r="AF5" s="6"/>
      <c r="AG5" s="6"/>
    </row>
    <row r="6" spans="1:51" ht="31.5" x14ac:dyDescent="0.25">
      <c r="A6" s="10" t="s">
        <v>2</v>
      </c>
      <c r="B6" s="11">
        <v>9627</v>
      </c>
      <c r="C6" s="11">
        <v>2035</v>
      </c>
      <c r="D6" s="20">
        <f t="shared" si="0"/>
        <v>21.138464734600603</v>
      </c>
      <c r="E6" s="22">
        <v>23</v>
      </c>
      <c r="F6" s="25">
        <v>3927</v>
      </c>
      <c r="G6" s="20">
        <f t="shared" si="1"/>
        <v>192.97297297297297</v>
      </c>
      <c r="H6" s="22">
        <v>26</v>
      </c>
      <c r="I6" s="20">
        <f t="shared" si="2"/>
        <v>40.791523839202242</v>
      </c>
      <c r="J6" s="22">
        <v>26</v>
      </c>
      <c r="K6" s="25">
        <v>517</v>
      </c>
      <c r="L6" s="20">
        <f t="shared" si="3"/>
        <v>5.3703126623039363</v>
      </c>
      <c r="M6" s="22">
        <v>22</v>
      </c>
      <c r="N6" s="20">
        <f t="shared" si="4"/>
        <v>13.165266106442578</v>
      </c>
      <c r="O6" s="22">
        <v>3</v>
      </c>
      <c r="P6" s="25">
        <v>1</v>
      </c>
      <c r="Q6" s="26">
        <f t="shared" si="5"/>
        <v>9627</v>
      </c>
      <c r="R6" s="27">
        <f t="shared" si="6"/>
        <v>1.8772449134794259E-2</v>
      </c>
      <c r="S6" s="20">
        <f t="shared" si="7"/>
        <v>1.877244913479426</v>
      </c>
      <c r="T6" s="22">
        <v>23</v>
      </c>
      <c r="U6" s="28">
        <v>170</v>
      </c>
      <c r="V6" s="22">
        <v>22</v>
      </c>
      <c r="W6" s="29">
        <f t="shared" si="8"/>
        <v>145</v>
      </c>
      <c r="X6" s="38">
        <v>1</v>
      </c>
      <c r="Y6" s="41">
        <f t="shared" si="9"/>
        <v>-1</v>
      </c>
      <c r="Z6" s="38">
        <v>2</v>
      </c>
      <c r="AA6" s="8"/>
      <c r="AB6" s="6"/>
      <c r="AC6" s="6"/>
      <c r="AD6" s="6"/>
      <c r="AE6" s="6"/>
      <c r="AF6" s="6"/>
      <c r="AG6" s="6"/>
    </row>
    <row r="7" spans="1:51" ht="31.5" x14ac:dyDescent="0.25">
      <c r="A7" s="10" t="s">
        <v>10</v>
      </c>
      <c r="B7" s="11">
        <v>19963</v>
      </c>
      <c r="C7" s="11">
        <v>3456</v>
      </c>
      <c r="D7" s="20">
        <f t="shared" si="0"/>
        <v>17.312027250413266</v>
      </c>
      <c r="E7" s="22">
        <v>15</v>
      </c>
      <c r="F7" s="25">
        <v>3345</v>
      </c>
      <c r="G7" s="20">
        <f t="shared" si="1"/>
        <v>96.788194444444443</v>
      </c>
      <c r="H7" s="22">
        <v>17</v>
      </c>
      <c r="I7" s="20">
        <f t="shared" si="2"/>
        <v>16.755998597405199</v>
      </c>
      <c r="J7" s="22">
        <v>20</v>
      </c>
      <c r="K7" s="25">
        <v>1114</v>
      </c>
      <c r="L7" s="20">
        <f t="shared" si="3"/>
        <v>5.5803235986575164</v>
      </c>
      <c r="M7" s="22">
        <v>23</v>
      </c>
      <c r="N7" s="20">
        <f t="shared" si="4"/>
        <v>33.303437967115094</v>
      </c>
      <c r="O7" s="22">
        <v>20</v>
      </c>
      <c r="P7" s="25">
        <v>2</v>
      </c>
      <c r="Q7" s="26">
        <f t="shared" si="5"/>
        <v>9981.5</v>
      </c>
      <c r="R7" s="27">
        <f t="shared" si="6"/>
        <v>1.9463716738230902E-2</v>
      </c>
      <c r="S7" s="20">
        <f t="shared" si="7"/>
        <v>1.9463716738230903</v>
      </c>
      <c r="T7" s="22">
        <v>21</v>
      </c>
      <c r="U7" s="28">
        <v>121</v>
      </c>
      <c r="V7" s="22">
        <v>19</v>
      </c>
      <c r="W7" s="29">
        <f t="shared" si="8"/>
        <v>135</v>
      </c>
      <c r="X7" s="38">
        <v>3</v>
      </c>
      <c r="Y7" s="40">
        <f t="shared" si="9"/>
        <v>0</v>
      </c>
      <c r="Z7" s="38">
        <v>3</v>
      </c>
      <c r="AA7" s="8"/>
      <c r="AB7" s="6"/>
      <c r="AC7" s="6"/>
      <c r="AD7" s="6"/>
      <c r="AE7" s="6"/>
      <c r="AF7" s="6"/>
      <c r="AG7" s="6"/>
    </row>
    <row r="8" spans="1:51" ht="31.5" x14ac:dyDescent="0.25">
      <c r="A8" s="10" t="s">
        <v>14</v>
      </c>
      <c r="B8" s="11">
        <v>18862</v>
      </c>
      <c r="C8" s="11">
        <v>3951</v>
      </c>
      <c r="D8" s="20">
        <f t="shared" si="0"/>
        <v>20.946877319478315</v>
      </c>
      <c r="E8" s="22">
        <v>22</v>
      </c>
      <c r="F8" s="25">
        <v>6774</v>
      </c>
      <c r="G8" s="20">
        <f t="shared" si="1"/>
        <v>171.45026575550492</v>
      </c>
      <c r="H8" s="22">
        <v>25</v>
      </c>
      <c r="I8" s="20">
        <f t="shared" si="2"/>
        <v>35.913476831725163</v>
      </c>
      <c r="J8" s="22">
        <v>24</v>
      </c>
      <c r="K8" s="25">
        <v>1497</v>
      </c>
      <c r="L8" s="20">
        <f t="shared" si="3"/>
        <v>7.9365920899162337</v>
      </c>
      <c r="M8" s="22">
        <v>25</v>
      </c>
      <c r="N8" s="20">
        <f t="shared" si="4"/>
        <v>22.099202834366697</v>
      </c>
      <c r="O8" s="22">
        <v>9</v>
      </c>
      <c r="P8" s="25">
        <v>1</v>
      </c>
      <c r="Q8" s="26">
        <f t="shared" si="5"/>
        <v>18862</v>
      </c>
      <c r="R8" s="27">
        <f t="shared" si="6"/>
        <v>3.6780506448581003E-2</v>
      </c>
      <c r="S8" s="20">
        <f t="shared" si="7"/>
        <v>3.6780506448581005</v>
      </c>
      <c r="T8" s="22">
        <v>12</v>
      </c>
      <c r="U8" s="28">
        <v>99</v>
      </c>
      <c r="V8" s="22">
        <v>18</v>
      </c>
      <c r="W8" s="29">
        <f t="shared" si="8"/>
        <v>135</v>
      </c>
      <c r="X8" s="38">
        <v>6</v>
      </c>
      <c r="Y8" s="40">
        <f t="shared" si="9"/>
        <v>3</v>
      </c>
      <c r="Z8" s="38">
        <v>3</v>
      </c>
      <c r="AA8" s="8"/>
      <c r="AB8" s="6"/>
      <c r="AC8" s="6"/>
      <c r="AD8" s="6"/>
      <c r="AE8" s="6"/>
      <c r="AF8" s="6"/>
      <c r="AG8" s="6"/>
    </row>
    <row r="9" spans="1:51" ht="31.5" x14ac:dyDescent="0.25">
      <c r="A9" s="10" t="s">
        <v>11</v>
      </c>
      <c r="B9" s="11">
        <v>16937</v>
      </c>
      <c r="C9" s="11">
        <v>3781</v>
      </c>
      <c r="D9" s="20">
        <f t="shared" si="0"/>
        <v>22.323906240774637</v>
      </c>
      <c r="E9" s="22">
        <v>25</v>
      </c>
      <c r="F9" s="25">
        <v>3856</v>
      </c>
      <c r="G9" s="20">
        <f t="shared" si="1"/>
        <v>101.9836022216345</v>
      </c>
      <c r="H9" s="22">
        <v>19</v>
      </c>
      <c r="I9" s="20">
        <f t="shared" si="2"/>
        <v>22.766723740922242</v>
      </c>
      <c r="J9" s="22">
        <v>22</v>
      </c>
      <c r="K9" s="25">
        <v>789</v>
      </c>
      <c r="L9" s="20">
        <f t="shared" si="3"/>
        <v>4.658440101552813</v>
      </c>
      <c r="M9" s="22">
        <v>19</v>
      </c>
      <c r="N9" s="20">
        <f t="shared" si="4"/>
        <v>20.46161825726141</v>
      </c>
      <c r="O9" s="22">
        <v>7</v>
      </c>
      <c r="P9" s="25">
        <v>1</v>
      </c>
      <c r="Q9" s="26">
        <f t="shared" si="5"/>
        <v>16937</v>
      </c>
      <c r="R9" s="27">
        <f t="shared" si="6"/>
        <v>3.3026796613276239E-2</v>
      </c>
      <c r="S9" s="20">
        <f t="shared" si="7"/>
        <v>3.3026796613276241</v>
      </c>
      <c r="T9" s="22">
        <v>15</v>
      </c>
      <c r="U9" s="28">
        <v>180</v>
      </c>
      <c r="V9" s="22">
        <v>24</v>
      </c>
      <c r="W9" s="29">
        <f t="shared" si="8"/>
        <v>131</v>
      </c>
      <c r="X9" s="38">
        <v>5</v>
      </c>
      <c r="Y9" s="40">
        <f t="shared" si="9"/>
        <v>0</v>
      </c>
      <c r="Z9" s="38">
        <v>5</v>
      </c>
      <c r="AA9" s="8"/>
      <c r="AB9" s="6"/>
      <c r="AC9" s="6"/>
      <c r="AD9" s="6"/>
      <c r="AE9" s="6"/>
      <c r="AF9" s="6"/>
      <c r="AG9" s="6"/>
    </row>
    <row r="10" spans="1:51" ht="31.5" x14ac:dyDescent="0.25">
      <c r="A10" s="10" t="s">
        <v>0</v>
      </c>
      <c r="B10" s="11">
        <v>15463</v>
      </c>
      <c r="C10" s="11">
        <v>3085</v>
      </c>
      <c r="D10" s="20">
        <f t="shared" si="0"/>
        <v>19.950850417124748</v>
      </c>
      <c r="E10" s="22">
        <v>20</v>
      </c>
      <c r="F10" s="25">
        <v>2315</v>
      </c>
      <c r="G10" s="20">
        <f t="shared" si="1"/>
        <v>75.040518638573744</v>
      </c>
      <c r="H10" s="22">
        <v>7</v>
      </c>
      <c r="I10" s="20">
        <f t="shared" si="2"/>
        <v>14.971221625816463</v>
      </c>
      <c r="J10" s="22">
        <v>19</v>
      </c>
      <c r="K10" s="25">
        <v>1184</v>
      </c>
      <c r="L10" s="20">
        <f t="shared" si="3"/>
        <v>7.6569876479337768</v>
      </c>
      <c r="M10" s="22">
        <v>24</v>
      </c>
      <c r="N10" s="20">
        <f t="shared" si="4"/>
        <v>51.144708423326136</v>
      </c>
      <c r="O10" s="22">
        <v>26</v>
      </c>
      <c r="P10" s="25">
        <v>1</v>
      </c>
      <c r="Q10" s="26">
        <f t="shared" si="5"/>
        <v>15463</v>
      </c>
      <c r="R10" s="27">
        <f t="shared" si="6"/>
        <v>3.0152527367957163E-2</v>
      </c>
      <c r="S10" s="20">
        <f t="shared" si="7"/>
        <v>3.0152527367957163</v>
      </c>
      <c r="T10" s="22">
        <v>16</v>
      </c>
      <c r="U10" s="28">
        <v>54</v>
      </c>
      <c r="V10" s="22">
        <v>13</v>
      </c>
      <c r="W10" s="29">
        <f t="shared" si="8"/>
        <v>125</v>
      </c>
      <c r="X10" s="38">
        <v>4</v>
      </c>
      <c r="Y10" s="40">
        <f t="shared" si="9"/>
        <v>-2</v>
      </c>
      <c r="Z10" s="38">
        <v>6</v>
      </c>
      <c r="AA10" s="8"/>
      <c r="AB10" s="6"/>
      <c r="AC10" s="6"/>
      <c r="AD10" s="6"/>
      <c r="AE10" s="6"/>
      <c r="AF10" s="6"/>
      <c r="AG10" s="6"/>
    </row>
    <row r="11" spans="1:51" ht="31.5" x14ac:dyDescent="0.25">
      <c r="A11" s="10" t="s">
        <v>5</v>
      </c>
      <c r="B11" s="11">
        <v>14032</v>
      </c>
      <c r="C11" s="11">
        <v>2719</v>
      </c>
      <c r="D11" s="20">
        <f t="shared" si="0"/>
        <v>19.377137970353477</v>
      </c>
      <c r="E11" s="22">
        <v>18</v>
      </c>
      <c r="F11" s="25">
        <v>3630</v>
      </c>
      <c r="G11" s="20">
        <f t="shared" si="1"/>
        <v>133.50496506068407</v>
      </c>
      <c r="H11" s="22">
        <v>23</v>
      </c>
      <c r="I11" s="20">
        <f t="shared" si="2"/>
        <v>25.869441277080956</v>
      </c>
      <c r="J11" s="22">
        <v>23</v>
      </c>
      <c r="K11" s="25">
        <v>542</v>
      </c>
      <c r="L11" s="20">
        <f t="shared" si="3"/>
        <v>3.8625997719498288</v>
      </c>
      <c r="M11" s="22">
        <v>16</v>
      </c>
      <c r="N11" s="20">
        <f t="shared" si="4"/>
        <v>14.931129476584021</v>
      </c>
      <c r="O11" s="22">
        <v>4</v>
      </c>
      <c r="P11" s="25">
        <v>1.3</v>
      </c>
      <c r="Q11" s="26">
        <f t="shared" si="5"/>
        <v>10793.846153846154</v>
      </c>
      <c r="R11" s="27">
        <f t="shared" si="6"/>
        <v>2.1047774788809759E-2</v>
      </c>
      <c r="S11" s="20">
        <f t="shared" si="7"/>
        <v>2.1047774788809761</v>
      </c>
      <c r="T11" s="22">
        <v>19</v>
      </c>
      <c r="U11" s="28">
        <v>65</v>
      </c>
      <c r="V11" s="22">
        <v>16</v>
      </c>
      <c r="W11" s="29">
        <f t="shared" si="8"/>
        <v>119</v>
      </c>
      <c r="X11" s="38">
        <v>7</v>
      </c>
      <c r="Y11" s="40">
        <f t="shared" si="9"/>
        <v>0</v>
      </c>
      <c r="Z11" s="38">
        <v>7</v>
      </c>
      <c r="AA11" s="8"/>
      <c r="AB11" s="6"/>
      <c r="AC11" s="6"/>
      <c r="AD11" s="6"/>
      <c r="AE11" s="6"/>
      <c r="AF11" s="6"/>
      <c r="AG11" s="6"/>
    </row>
    <row r="12" spans="1:51" ht="31.5" x14ac:dyDescent="0.25">
      <c r="A12" s="10" t="s">
        <v>13</v>
      </c>
      <c r="B12" s="11">
        <v>8843</v>
      </c>
      <c r="C12" s="11">
        <v>1817</v>
      </c>
      <c r="D12" s="20">
        <f t="shared" si="0"/>
        <v>20.54732556824607</v>
      </c>
      <c r="E12" s="22">
        <v>21</v>
      </c>
      <c r="F12" s="25">
        <v>1664</v>
      </c>
      <c r="G12" s="20">
        <f t="shared" si="1"/>
        <v>91.579526692350029</v>
      </c>
      <c r="H12" s="22">
        <v>15</v>
      </c>
      <c r="I12" s="20">
        <f t="shared" si="2"/>
        <v>18.817143503335974</v>
      </c>
      <c r="J12" s="22">
        <v>21</v>
      </c>
      <c r="K12" s="25">
        <v>288</v>
      </c>
      <c r="L12" s="20">
        <f t="shared" si="3"/>
        <v>3.2568132986543028</v>
      </c>
      <c r="M12" s="22">
        <v>13</v>
      </c>
      <c r="N12" s="20">
        <f t="shared" si="4"/>
        <v>17.307692307692307</v>
      </c>
      <c r="O12" s="22">
        <v>5</v>
      </c>
      <c r="P12" s="25">
        <v>1</v>
      </c>
      <c r="Q12" s="26">
        <f t="shared" si="5"/>
        <v>8843</v>
      </c>
      <c r="R12" s="27">
        <f t="shared" si="6"/>
        <v>1.7243665492779229E-2</v>
      </c>
      <c r="S12" s="20">
        <f t="shared" si="7"/>
        <v>1.724366549277923</v>
      </c>
      <c r="T12" s="22">
        <v>25</v>
      </c>
      <c r="U12" s="28">
        <v>19</v>
      </c>
      <c r="V12" s="22">
        <v>4</v>
      </c>
      <c r="W12" s="29">
        <f t="shared" si="8"/>
        <v>104</v>
      </c>
      <c r="X12" s="38">
        <v>8</v>
      </c>
      <c r="Y12" s="40">
        <f t="shared" si="9"/>
        <v>0</v>
      </c>
      <c r="Z12" s="38">
        <v>8</v>
      </c>
      <c r="AA12" s="8"/>
      <c r="AB12" s="6"/>
      <c r="AC12" s="6"/>
      <c r="AD12" s="6"/>
      <c r="AE12" s="6"/>
      <c r="AF12" s="6"/>
      <c r="AG12" s="6"/>
    </row>
    <row r="13" spans="1:51" ht="31.5" x14ac:dyDescent="0.25">
      <c r="A13" s="10" t="s">
        <v>16</v>
      </c>
      <c r="B13" s="11">
        <v>17421</v>
      </c>
      <c r="C13" s="11">
        <v>2340</v>
      </c>
      <c r="D13" s="20">
        <f t="shared" si="0"/>
        <v>13.432064749440331</v>
      </c>
      <c r="E13" s="22">
        <v>7</v>
      </c>
      <c r="F13" s="25">
        <v>2317</v>
      </c>
      <c r="G13" s="20">
        <f t="shared" si="1"/>
        <v>99.017094017094024</v>
      </c>
      <c r="H13" s="22">
        <v>18</v>
      </c>
      <c r="I13" s="20">
        <f t="shared" si="2"/>
        <v>13.300040181390276</v>
      </c>
      <c r="J13" s="22">
        <v>13</v>
      </c>
      <c r="K13" s="25">
        <v>728</v>
      </c>
      <c r="L13" s="20">
        <f t="shared" si="3"/>
        <v>4.1788645887147693</v>
      </c>
      <c r="M13" s="22">
        <v>17</v>
      </c>
      <c r="N13" s="20">
        <f t="shared" si="4"/>
        <v>31.419939577039273</v>
      </c>
      <c r="O13" s="22">
        <v>19</v>
      </c>
      <c r="P13" s="25">
        <v>1</v>
      </c>
      <c r="Q13" s="26">
        <f t="shared" si="5"/>
        <v>17421</v>
      </c>
      <c r="R13" s="27">
        <f t="shared" si="6"/>
        <v>3.3970586514724295E-2</v>
      </c>
      <c r="S13" s="20">
        <f t="shared" si="7"/>
        <v>3.3970586514724297</v>
      </c>
      <c r="T13" s="22">
        <v>14</v>
      </c>
      <c r="U13" s="28">
        <v>53</v>
      </c>
      <c r="V13" s="22">
        <v>11</v>
      </c>
      <c r="W13" s="29">
        <f t="shared" si="8"/>
        <v>99</v>
      </c>
      <c r="X13" s="38">
        <v>9</v>
      </c>
      <c r="Y13" s="40">
        <f t="shared" si="9"/>
        <v>0</v>
      </c>
      <c r="Z13" s="38">
        <v>9</v>
      </c>
      <c r="AA13" s="8"/>
      <c r="AB13" s="6"/>
      <c r="AC13" s="6"/>
      <c r="AD13" s="6"/>
      <c r="AE13" s="6"/>
      <c r="AF13" s="6"/>
      <c r="AG13" s="6"/>
    </row>
    <row r="14" spans="1:51" ht="31.5" x14ac:dyDescent="0.25">
      <c r="A14" s="10" t="s">
        <v>6</v>
      </c>
      <c r="B14" s="11">
        <v>23602</v>
      </c>
      <c r="C14" s="11">
        <v>3401</v>
      </c>
      <c r="D14" s="20">
        <f t="shared" si="0"/>
        <v>14.409795780018641</v>
      </c>
      <c r="E14" s="22">
        <v>9</v>
      </c>
      <c r="F14" s="25">
        <v>3092</v>
      </c>
      <c r="G14" s="20">
        <f t="shared" si="1"/>
        <v>90.914436930314608</v>
      </c>
      <c r="H14" s="22">
        <v>14</v>
      </c>
      <c r="I14" s="20">
        <f t="shared" si="2"/>
        <v>13.100584696212186</v>
      </c>
      <c r="J14" s="22">
        <v>12</v>
      </c>
      <c r="K14" s="25">
        <v>1099</v>
      </c>
      <c r="L14" s="20">
        <f t="shared" si="3"/>
        <v>4.6563850521142278</v>
      </c>
      <c r="M14" s="22">
        <v>19</v>
      </c>
      <c r="N14" s="20">
        <f t="shared" si="4"/>
        <v>35.543337645536873</v>
      </c>
      <c r="O14" s="22">
        <v>23</v>
      </c>
      <c r="P14" s="25">
        <v>1</v>
      </c>
      <c r="Q14" s="26">
        <f t="shared" si="5"/>
        <v>23602</v>
      </c>
      <c r="R14" s="27">
        <f t="shared" si="6"/>
        <v>4.6023407549539222E-2</v>
      </c>
      <c r="S14" s="20">
        <f t="shared" si="7"/>
        <v>4.6023407549539224</v>
      </c>
      <c r="T14" s="22">
        <v>7</v>
      </c>
      <c r="U14" s="28">
        <v>52</v>
      </c>
      <c r="V14" s="22">
        <v>10</v>
      </c>
      <c r="W14" s="29">
        <f t="shared" si="8"/>
        <v>94</v>
      </c>
      <c r="X14" s="38">
        <v>12</v>
      </c>
      <c r="Y14" s="40">
        <f t="shared" si="9"/>
        <v>2</v>
      </c>
      <c r="Z14" s="38">
        <v>10</v>
      </c>
      <c r="AA14" s="8"/>
      <c r="AB14" s="6"/>
      <c r="AC14" s="6"/>
      <c r="AD14" s="6"/>
      <c r="AE14" s="6"/>
      <c r="AF14" s="6"/>
      <c r="AG14" s="6"/>
    </row>
    <row r="15" spans="1:51" ht="31.5" x14ac:dyDescent="0.25">
      <c r="A15" s="10" t="s">
        <v>18</v>
      </c>
      <c r="B15" s="11">
        <v>10535</v>
      </c>
      <c r="C15" s="11">
        <v>1049</v>
      </c>
      <c r="D15" s="20">
        <f t="shared" si="0"/>
        <v>9.9572852396772653</v>
      </c>
      <c r="E15" s="22">
        <v>4</v>
      </c>
      <c r="F15" s="25">
        <v>1286</v>
      </c>
      <c r="G15" s="20">
        <f t="shared" si="1"/>
        <v>122.59294566253575</v>
      </c>
      <c r="H15" s="22">
        <v>22</v>
      </c>
      <c r="I15" s="20">
        <f t="shared" si="2"/>
        <v>12.206929283341243</v>
      </c>
      <c r="J15" s="22">
        <v>10</v>
      </c>
      <c r="K15" s="25">
        <v>259</v>
      </c>
      <c r="L15" s="20">
        <f t="shared" si="3"/>
        <v>2.4584717607973419</v>
      </c>
      <c r="M15" s="22">
        <v>8</v>
      </c>
      <c r="N15" s="20">
        <f t="shared" si="4"/>
        <v>20.139968895800934</v>
      </c>
      <c r="O15" s="22">
        <v>6</v>
      </c>
      <c r="P15" s="25">
        <v>1</v>
      </c>
      <c r="Q15" s="26">
        <f t="shared" si="5"/>
        <v>10535</v>
      </c>
      <c r="R15" s="27">
        <f t="shared" si="6"/>
        <v>2.0543030189576972E-2</v>
      </c>
      <c r="S15" s="20">
        <f t="shared" si="7"/>
        <v>2.0543030189576972</v>
      </c>
      <c r="T15" s="22">
        <v>20</v>
      </c>
      <c r="U15" s="28">
        <v>177</v>
      </c>
      <c r="V15" s="22">
        <v>23</v>
      </c>
      <c r="W15" s="29">
        <f t="shared" si="8"/>
        <v>93</v>
      </c>
      <c r="X15" s="38">
        <v>11</v>
      </c>
      <c r="Y15" s="40">
        <f t="shared" si="9"/>
        <v>0</v>
      </c>
      <c r="Z15" s="38">
        <v>11</v>
      </c>
      <c r="AA15" s="8"/>
      <c r="AB15" s="6"/>
      <c r="AC15" s="6"/>
      <c r="AD15" s="6"/>
      <c r="AE15" s="6"/>
      <c r="AF15" s="6"/>
      <c r="AG15" s="6"/>
    </row>
    <row r="16" spans="1:51" ht="31.5" x14ac:dyDescent="0.25">
      <c r="A16" s="10" t="s">
        <v>3</v>
      </c>
      <c r="B16" s="11">
        <v>9848</v>
      </c>
      <c r="C16" s="11">
        <v>1664</v>
      </c>
      <c r="D16" s="20">
        <f t="shared" si="0"/>
        <v>16.896831844029244</v>
      </c>
      <c r="E16" s="22">
        <v>13</v>
      </c>
      <c r="F16" s="25">
        <v>1439</v>
      </c>
      <c r="G16" s="20">
        <f t="shared" si="1"/>
        <v>86.478365384615387</v>
      </c>
      <c r="H16" s="22">
        <v>12</v>
      </c>
      <c r="I16" s="20">
        <f t="shared" si="2"/>
        <v>14.612103980503655</v>
      </c>
      <c r="J16" s="22">
        <v>17</v>
      </c>
      <c r="K16" s="25">
        <v>339</v>
      </c>
      <c r="L16" s="20">
        <f t="shared" si="3"/>
        <v>3.4423233143785543</v>
      </c>
      <c r="M16" s="22">
        <v>15</v>
      </c>
      <c r="N16" s="20">
        <f t="shared" si="4"/>
        <v>23.558026407227242</v>
      </c>
      <c r="O16" s="22">
        <v>10</v>
      </c>
      <c r="P16" s="25">
        <v>1</v>
      </c>
      <c r="Q16" s="26">
        <f t="shared" si="5"/>
        <v>9848</v>
      </c>
      <c r="R16" s="27">
        <f t="shared" si="6"/>
        <v>1.9203394523678596E-2</v>
      </c>
      <c r="S16" s="20">
        <f t="shared" si="7"/>
        <v>1.9203394523678596</v>
      </c>
      <c r="T16" s="22">
        <v>22</v>
      </c>
      <c r="U16" s="28">
        <v>17</v>
      </c>
      <c r="V16" s="22">
        <v>3</v>
      </c>
      <c r="W16" s="29">
        <f t="shared" si="8"/>
        <v>92</v>
      </c>
      <c r="X16" s="38">
        <v>9</v>
      </c>
      <c r="Y16" s="40">
        <f t="shared" si="9"/>
        <v>-3</v>
      </c>
      <c r="Z16" s="38">
        <v>12</v>
      </c>
      <c r="AA16" s="8"/>
      <c r="AB16" s="6"/>
      <c r="AC16" s="6"/>
      <c r="AD16" s="6"/>
      <c r="AE16" s="6"/>
      <c r="AF16" s="6"/>
      <c r="AG16" s="6"/>
    </row>
    <row r="17" spans="1:33" ht="31.5" x14ac:dyDescent="0.25">
      <c r="A17" s="10" t="s">
        <v>8</v>
      </c>
      <c r="B17" s="11">
        <v>27042</v>
      </c>
      <c r="C17" s="11">
        <v>4646</v>
      </c>
      <c r="D17" s="20">
        <f t="shared" si="0"/>
        <v>17.180681902226166</v>
      </c>
      <c r="E17" s="22">
        <v>14</v>
      </c>
      <c r="F17" s="25">
        <v>2698</v>
      </c>
      <c r="G17" s="20">
        <f t="shared" si="1"/>
        <v>58.071459319845033</v>
      </c>
      <c r="H17" s="22">
        <v>3</v>
      </c>
      <c r="I17" s="20">
        <f t="shared" si="2"/>
        <v>9.9770727017232463</v>
      </c>
      <c r="J17" s="22">
        <v>8</v>
      </c>
      <c r="K17" s="25">
        <v>717</v>
      </c>
      <c r="L17" s="20">
        <f t="shared" si="3"/>
        <v>2.6514311071666299</v>
      </c>
      <c r="M17" s="22">
        <v>10</v>
      </c>
      <c r="N17" s="20">
        <f t="shared" si="4"/>
        <v>26.575240919199405</v>
      </c>
      <c r="O17" s="22">
        <v>13</v>
      </c>
      <c r="P17" s="25">
        <v>2</v>
      </c>
      <c r="Q17" s="26">
        <f t="shared" si="5"/>
        <v>13521</v>
      </c>
      <c r="R17" s="27">
        <f t="shared" si="6"/>
        <v>2.6365667887353606E-2</v>
      </c>
      <c r="S17" s="20">
        <f t="shared" si="7"/>
        <v>2.6365667887353608</v>
      </c>
      <c r="T17" s="22">
        <v>17</v>
      </c>
      <c r="U17" s="28">
        <v>184</v>
      </c>
      <c r="V17" s="22">
        <v>25</v>
      </c>
      <c r="W17" s="29">
        <f t="shared" si="8"/>
        <v>90</v>
      </c>
      <c r="X17" s="38">
        <v>13</v>
      </c>
      <c r="Y17" s="40">
        <f t="shared" si="9"/>
        <v>0</v>
      </c>
      <c r="Z17" s="38">
        <v>13</v>
      </c>
      <c r="AA17" s="8"/>
      <c r="AB17" s="6"/>
      <c r="AC17" s="6"/>
      <c r="AD17" s="6"/>
      <c r="AE17" s="6"/>
      <c r="AF17" s="6"/>
      <c r="AG17" s="6"/>
    </row>
    <row r="18" spans="1:33" ht="31.5" x14ac:dyDescent="0.25">
      <c r="A18" s="10" t="s">
        <v>15</v>
      </c>
      <c r="B18" s="11">
        <v>107720</v>
      </c>
      <c r="C18" s="11">
        <v>21046</v>
      </c>
      <c r="D18" s="20">
        <f t="shared" si="0"/>
        <v>19.537690308206461</v>
      </c>
      <c r="E18" s="22">
        <v>19</v>
      </c>
      <c r="F18" s="25">
        <v>16080</v>
      </c>
      <c r="G18" s="20">
        <f t="shared" si="1"/>
        <v>76.404067281193576</v>
      </c>
      <c r="H18" s="22">
        <v>9</v>
      </c>
      <c r="I18" s="20">
        <f t="shared" si="2"/>
        <v>14.9275900482733</v>
      </c>
      <c r="J18" s="22">
        <v>18</v>
      </c>
      <c r="K18" s="25">
        <v>4802</v>
      </c>
      <c r="L18" s="20">
        <f t="shared" si="3"/>
        <v>4.4578536947642036</v>
      </c>
      <c r="M18" s="22">
        <v>18</v>
      </c>
      <c r="N18" s="20">
        <f t="shared" si="4"/>
        <v>29.863184079601989</v>
      </c>
      <c r="O18" s="22">
        <v>16</v>
      </c>
      <c r="P18" s="25">
        <v>2.5</v>
      </c>
      <c r="Q18" s="26">
        <f t="shared" si="5"/>
        <v>43088</v>
      </c>
      <c r="R18" s="27">
        <f t="shared" si="6"/>
        <v>8.4020700978499535E-2</v>
      </c>
      <c r="S18" s="20">
        <f t="shared" si="7"/>
        <v>8.4020700978499541</v>
      </c>
      <c r="T18" s="22">
        <v>2</v>
      </c>
      <c r="U18" s="28">
        <v>25</v>
      </c>
      <c r="V18" s="22">
        <v>5</v>
      </c>
      <c r="W18" s="29">
        <f t="shared" si="8"/>
        <v>87</v>
      </c>
      <c r="X18" s="38">
        <v>14</v>
      </c>
      <c r="Y18" s="40">
        <f t="shared" si="9"/>
        <v>0</v>
      </c>
      <c r="Z18" s="38">
        <v>14</v>
      </c>
      <c r="AA18" s="8"/>
      <c r="AB18" s="6"/>
      <c r="AC18" s="6"/>
      <c r="AD18" s="6"/>
      <c r="AE18" s="6"/>
      <c r="AF18" s="6"/>
      <c r="AG18" s="6"/>
    </row>
    <row r="19" spans="1:33" ht="31.5" x14ac:dyDescent="0.25">
      <c r="A19" s="10" t="s">
        <v>20</v>
      </c>
      <c r="B19" s="11">
        <v>20995</v>
      </c>
      <c r="C19" s="11">
        <v>2833</v>
      </c>
      <c r="D19" s="20">
        <f t="shared" si="0"/>
        <v>13.493688973565135</v>
      </c>
      <c r="E19" s="22">
        <v>8</v>
      </c>
      <c r="F19" s="25">
        <v>2932</v>
      </c>
      <c r="G19" s="20">
        <f t="shared" si="1"/>
        <v>103.49452876809036</v>
      </c>
      <c r="H19" s="22">
        <v>20</v>
      </c>
      <c r="I19" s="20">
        <f t="shared" si="2"/>
        <v>13.965229816623006</v>
      </c>
      <c r="J19" s="22">
        <v>15</v>
      </c>
      <c r="K19" s="25">
        <v>608</v>
      </c>
      <c r="L19" s="20">
        <f t="shared" si="3"/>
        <v>2.8959276018099547</v>
      </c>
      <c r="M19" s="22">
        <v>12</v>
      </c>
      <c r="N19" s="20">
        <f t="shared" si="4"/>
        <v>20.736698499317871</v>
      </c>
      <c r="O19" s="22">
        <v>8</v>
      </c>
      <c r="P19" s="25">
        <v>1</v>
      </c>
      <c r="Q19" s="26">
        <f t="shared" si="5"/>
        <v>20995</v>
      </c>
      <c r="R19" s="27">
        <f t="shared" si="6"/>
        <v>4.0939811944012201E-2</v>
      </c>
      <c r="S19" s="20">
        <f t="shared" si="7"/>
        <v>4.0939811944012199</v>
      </c>
      <c r="T19" s="22">
        <v>9</v>
      </c>
      <c r="U19" s="28">
        <v>55</v>
      </c>
      <c r="V19" s="22">
        <v>14</v>
      </c>
      <c r="W19" s="29">
        <f t="shared" si="8"/>
        <v>86</v>
      </c>
      <c r="X19" s="38">
        <v>19</v>
      </c>
      <c r="Y19" s="40">
        <f t="shared" si="9"/>
        <v>4</v>
      </c>
      <c r="Z19" s="38">
        <v>15</v>
      </c>
      <c r="AA19" s="8"/>
      <c r="AB19" s="6"/>
      <c r="AC19" s="6"/>
      <c r="AD19" s="6"/>
      <c r="AE19" s="6"/>
      <c r="AF19" s="6"/>
      <c r="AG19" s="6"/>
    </row>
    <row r="20" spans="1:33" ht="31.5" x14ac:dyDescent="0.25">
      <c r="A20" s="10" t="s">
        <v>9</v>
      </c>
      <c r="B20" s="11">
        <v>19804</v>
      </c>
      <c r="C20" s="11">
        <v>3483</v>
      </c>
      <c r="D20" s="20">
        <f t="shared" si="0"/>
        <v>17.587356089678853</v>
      </c>
      <c r="E20" s="22">
        <v>16</v>
      </c>
      <c r="F20" s="25">
        <v>2130</v>
      </c>
      <c r="G20" s="20">
        <f t="shared" si="1"/>
        <v>61.154177433247206</v>
      </c>
      <c r="H20" s="22">
        <v>4</v>
      </c>
      <c r="I20" s="20">
        <f t="shared" si="2"/>
        <v>10.755402948899212</v>
      </c>
      <c r="J20" s="22">
        <v>9</v>
      </c>
      <c r="K20" s="25">
        <v>943</v>
      </c>
      <c r="L20" s="20">
        <f t="shared" si="3"/>
        <v>4.7616643102403557</v>
      </c>
      <c r="M20" s="22">
        <v>21</v>
      </c>
      <c r="N20" s="20">
        <f t="shared" si="4"/>
        <v>44.272300469483568</v>
      </c>
      <c r="O20" s="22">
        <v>24</v>
      </c>
      <c r="P20" s="25">
        <v>1</v>
      </c>
      <c r="Q20" s="26">
        <f t="shared" si="5"/>
        <v>19804</v>
      </c>
      <c r="R20" s="27">
        <f t="shared" si="6"/>
        <v>3.8617386793961303E-2</v>
      </c>
      <c r="S20" s="20">
        <f t="shared" si="7"/>
        <v>3.8617386793961304</v>
      </c>
      <c r="T20" s="22">
        <v>10</v>
      </c>
      <c r="U20" s="28">
        <v>10</v>
      </c>
      <c r="V20" s="22">
        <v>1</v>
      </c>
      <c r="W20" s="29">
        <f t="shared" si="8"/>
        <v>85</v>
      </c>
      <c r="X20" s="38">
        <v>15</v>
      </c>
      <c r="Y20" s="40">
        <f t="shared" si="9"/>
        <v>-1</v>
      </c>
      <c r="Z20" s="38">
        <v>16</v>
      </c>
      <c r="AA20" s="8"/>
      <c r="AB20" s="6"/>
      <c r="AC20" s="6"/>
      <c r="AD20" s="6"/>
      <c r="AE20" s="6"/>
      <c r="AF20" s="6"/>
      <c r="AG20" s="6"/>
    </row>
    <row r="21" spans="1:33" ht="31.5" x14ac:dyDescent="0.25">
      <c r="A21" s="10" t="s">
        <v>37</v>
      </c>
      <c r="B21" s="11">
        <v>694978</v>
      </c>
      <c r="C21" s="11">
        <v>69739</v>
      </c>
      <c r="D21" s="20">
        <f t="shared" si="0"/>
        <v>10.034706134582677</v>
      </c>
      <c r="E21" s="22">
        <v>6</v>
      </c>
      <c r="F21" s="25">
        <v>66179</v>
      </c>
      <c r="G21" s="20">
        <f t="shared" si="1"/>
        <v>94.895252297853432</v>
      </c>
      <c r="H21" s="22">
        <v>16</v>
      </c>
      <c r="I21" s="20">
        <f t="shared" si="2"/>
        <v>9.522459703760406</v>
      </c>
      <c r="J21" s="22">
        <v>7</v>
      </c>
      <c r="K21" s="25">
        <v>18194</v>
      </c>
      <c r="L21" s="20">
        <f t="shared" si="3"/>
        <v>2.6179245961742676</v>
      </c>
      <c r="M21" s="22">
        <v>9</v>
      </c>
      <c r="N21" s="20">
        <f t="shared" si="4"/>
        <v>27.492104746218587</v>
      </c>
      <c r="O21" s="22">
        <v>14</v>
      </c>
      <c r="P21" s="25">
        <v>21</v>
      </c>
      <c r="Q21" s="26">
        <f t="shared" si="5"/>
        <v>33094.190476190473</v>
      </c>
      <c r="R21" s="27">
        <f t="shared" si="6"/>
        <v>6.4532980925675512E-2</v>
      </c>
      <c r="S21" s="20">
        <f t="shared" si="7"/>
        <v>6.4532980925675512</v>
      </c>
      <c r="T21" s="22">
        <v>4</v>
      </c>
      <c r="U21" s="28">
        <v>889</v>
      </c>
      <c r="V21" s="22">
        <v>26</v>
      </c>
      <c r="W21" s="29">
        <f t="shared" si="8"/>
        <v>82</v>
      </c>
      <c r="X21" s="38">
        <v>16</v>
      </c>
      <c r="Y21" s="40">
        <f t="shared" si="9"/>
        <v>-1</v>
      </c>
      <c r="Z21" s="38">
        <v>17</v>
      </c>
      <c r="AA21" s="8"/>
      <c r="AB21" s="6"/>
      <c r="AC21" s="6"/>
      <c r="AD21" s="6"/>
      <c r="AE21" s="6"/>
      <c r="AF21" s="6"/>
      <c r="AG21" s="6"/>
    </row>
    <row r="22" spans="1:33" ht="31.5" x14ac:dyDescent="0.25">
      <c r="A22" s="10" t="s">
        <v>1</v>
      </c>
      <c r="B22" s="11">
        <v>8453</v>
      </c>
      <c r="C22" s="11">
        <v>1867</v>
      </c>
      <c r="D22" s="20">
        <f t="shared" si="0"/>
        <v>22.086833077014077</v>
      </c>
      <c r="E22" s="22">
        <v>24</v>
      </c>
      <c r="F22" s="25">
        <v>1229</v>
      </c>
      <c r="G22" s="20">
        <f t="shared" si="1"/>
        <v>65.827530798071777</v>
      </c>
      <c r="H22" s="22">
        <v>6</v>
      </c>
      <c r="I22" s="20">
        <f t="shared" si="2"/>
        <v>14.539216846090145</v>
      </c>
      <c r="J22" s="22">
        <v>16</v>
      </c>
      <c r="K22" s="25">
        <v>111</v>
      </c>
      <c r="L22" s="20">
        <f t="shared" si="3"/>
        <v>1.3131432627469539</v>
      </c>
      <c r="M22" s="22">
        <v>1</v>
      </c>
      <c r="N22" s="20">
        <f t="shared" si="4"/>
        <v>9.0317331163547596</v>
      </c>
      <c r="O22" s="22">
        <v>1</v>
      </c>
      <c r="P22" s="25">
        <v>1</v>
      </c>
      <c r="Q22" s="26">
        <f t="shared" si="5"/>
        <v>8453</v>
      </c>
      <c r="R22" s="27">
        <f t="shared" si="6"/>
        <v>1.6483173630042158E-2</v>
      </c>
      <c r="S22" s="20">
        <f t="shared" si="7"/>
        <v>1.6483173630042158</v>
      </c>
      <c r="T22" s="22">
        <v>26</v>
      </c>
      <c r="U22" s="28">
        <v>32</v>
      </c>
      <c r="V22" s="22">
        <v>7</v>
      </c>
      <c r="W22" s="29">
        <f t="shared" si="8"/>
        <v>81</v>
      </c>
      <c r="X22" s="38">
        <v>23</v>
      </c>
      <c r="Y22" s="40">
        <f t="shared" si="9"/>
        <v>5</v>
      </c>
      <c r="Z22" s="38">
        <v>18</v>
      </c>
      <c r="AA22" s="8"/>
      <c r="AB22" s="6"/>
      <c r="AC22" s="6"/>
      <c r="AD22" s="6"/>
      <c r="AE22" s="6"/>
      <c r="AF22" s="6"/>
      <c r="AG22" s="6"/>
    </row>
    <row r="23" spans="1:33" ht="31.5" x14ac:dyDescent="0.25">
      <c r="A23" s="10" t="s">
        <v>19</v>
      </c>
      <c r="B23" s="11">
        <v>12947</v>
      </c>
      <c r="C23" s="11">
        <v>1291</v>
      </c>
      <c r="D23" s="20">
        <f t="shared" si="0"/>
        <v>9.9714219510311271</v>
      </c>
      <c r="E23" s="22">
        <v>5</v>
      </c>
      <c r="F23" s="25">
        <v>975</v>
      </c>
      <c r="G23" s="20">
        <f t="shared" si="1"/>
        <v>75.522850503485671</v>
      </c>
      <c r="H23" s="22">
        <v>8</v>
      </c>
      <c r="I23" s="20">
        <f t="shared" si="2"/>
        <v>7.5307020931489914</v>
      </c>
      <c r="J23" s="22">
        <v>4</v>
      </c>
      <c r="K23" s="25">
        <v>298</v>
      </c>
      <c r="L23" s="20">
        <f t="shared" si="3"/>
        <v>2.3016915115470762</v>
      </c>
      <c r="M23" s="22">
        <v>7</v>
      </c>
      <c r="N23" s="20">
        <f t="shared" si="4"/>
        <v>30.564102564102562</v>
      </c>
      <c r="O23" s="22">
        <v>18</v>
      </c>
      <c r="P23" s="25">
        <v>1</v>
      </c>
      <c r="Q23" s="26">
        <f t="shared" si="5"/>
        <v>12947</v>
      </c>
      <c r="R23" s="27">
        <f t="shared" si="6"/>
        <v>2.5246379863735458E-2</v>
      </c>
      <c r="S23" s="20">
        <f t="shared" si="7"/>
        <v>2.5246379863735458</v>
      </c>
      <c r="T23" s="22">
        <v>18</v>
      </c>
      <c r="U23" s="28">
        <v>73</v>
      </c>
      <c r="V23" s="22">
        <v>17</v>
      </c>
      <c r="W23" s="29">
        <f t="shared" si="8"/>
        <v>77</v>
      </c>
      <c r="X23" s="38">
        <v>17</v>
      </c>
      <c r="Y23" s="40">
        <f t="shared" si="9"/>
        <v>-2</v>
      </c>
      <c r="Z23" s="38">
        <v>19</v>
      </c>
      <c r="AA23" s="8"/>
      <c r="AB23" s="6"/>
      <c r="AC23" s="6"/>
      <c r="AD23" s="6"/>
      <c r="AE23" s="6"/>
      <c r="AF23" s="6"/>
      <c r="AG23" s="6"/>
    </row>
    <row r="24" spans="1:33" ht="31.5" x14ac:dyDescent="0.25">
      <c r="A24" s="10" t="s">
        <v>38</v>
      </c>
      <c r="B24" s="11">
        <v>92452</v>
      </c>
      <c r="C24" s="11">
        <v>13803</v>
      </c>
      <c r="D24" s="20">
        <f t="shared" si="0"/>
        <v>14.929909574698222</v>
      </c>
      <c r="E24" s="22">
        <v>10</v>
      </c>
      <c r="F24" s="25">
        <v>12098</v>
      </c>
      <c r="G24" s="20">
        <f t="shared" si="1"/>
        <v>87.647612837788884</v>
      </c>
      <c r="H24" s="22">
        <v>13</v>
      </c>
      <c r="I24" s="20">
        <f t="shared" si="2"/>
        <v>13.08570934106347</v>
      </c>
      <c r="J24" s="22">
        <v>11</v>
      </c>
      <c r="K24" s="25">
        <v>3172</v>
      </c>
      <c r="L24" s="20">
        <f t="shared" si="3"/>
        <v>3.4309695842166748</v>
      </c>
      <c r="M24" s="22">
        <v>14</v>
      </c>
      <c r="N24" s="20">
        <f t="shared" si="4"/>
        <v>26.219209786741608</v>
      </c>
      <c r="O24" s="22">
        <v>12</v>
      </c>
      <c r="P24" s="25">
        <v>2</v>
      </c>
      <c r="Q24" s="26">
        <f t="shared" si="5"/>
        <v>46226</v>
      </c>
      <c r="R24" s="27">
        <f t="shared" si="6"/>
        <v>9.0139735504830093E-2</v>
      </c>
      <c r="S24" s="20">
        <f t="shared" si="7"/>
        <v>9.0139735504830085</v>
      </c>
      <c r="T24" s="22">
        <v>1</v>
      </c>
      <c r="U24" s="28">
        <v>57</v>
      </c>
      <c r="V24" s="22">
        <v>15</v>
      </c>
      <c r="W24" s="29">
        <f t="shared" si="8"/>
        <v>76</v>
      </c>
      <c r="X24" s="38">
        <v>17</v>
      </c>
      <c r="Y24" s="40">
        <f t="shared" si="9"/>
        <v>-3</v>
      </c>
      <c r="Z24" s="38">
        <v>20</v>
      </c>
      <c r="AA24" s="8"/>
      <c r="AB24" s="6"/>
      <c r="AC24" s="6"/>
      <c r="AD24" s="6"/>
      <c r="AE24" s="6"/>
      <c r="AF24" s="6"/>
      <c r="AG24" s="6"/>
    </row>
    <row r="25" spans="1:33" ht="31.5" x14ac:dyDescent="0.25">
      <c r="A25" s="10" t="s">
        <v>17</v>
      </c>
      <c r="B25" s="11">
        <v>18920</v>
      </c>
      <c r="C25" s="11">
        <v>3130</v>
      </c>
      <c r="D25" s="20">
        <f t="shared" si="0"/>
        <v>16.543340380549683</v>
      </c>
      <c r="E25" s="22">
        <v>12</v>
      </c>
      <c r="F25" s="25">
        <v>1487</v>
      </c>
      <c r="G25" s="20">
        <f t="shared" si="1"/>
        <v>47.507987220447284</v>
      </c>
      <c r="H25" s="22">
        <v>2</v>
      </c>
      <c r="I25" s="20">
        <f t="shared" si="2"/>
        <v>7.8594080338266386</v>
      </c>
      <c r="J25" s="22">
        <v>6</v>
      </c>
      <c r="K25" s="25">
        <v>501</v>
      </c>
      <c r="L25" s="20">
        <f t="shared" si="3"/>
        <v>2.6479915433403804</v>
      </c>
      <c r="M25" s="22">
        <v>10</v>
      </c>
      <c r="N25" s="20">
        <f t="shared" si="4"/>
        <v>33.691997310020177</v>
      </c>
      <c r="O25" s="22">
        <v>22</v>
      </c>
      <c r="P25" s="25">
        <v>1</v>
      </c>
      <c r="Q25" s="26">
        <f t="shared" si="5"/>
        <v>18920</v>
      </c>
      <c r="R25" s="27">
        <f t="shared" si="6"/>
        <v>3.689360523842395E-2</v>
      </c>
      <c r="S25" s="20">
        <f t="shared" si="7"/>
        <v>3.689360523842395</v>
      </c>
      <c r="T25" s="22">
        <v>11</v>
      </c>
      <c r="U25" s="28">
        <v>53</v>
      </c>
      <c r="V25" s="22">
        <v>11</v>
      </c>
      <c r="W25" s="29">
        <f t="shared" si="8"/>
        <v>74</v>
      </c>
      <c r="X25" s="38">
        <v>20</v>
      </c>
      <c r="Y25" s="40">
        <f t="shared" si="9"/>
        <v>-1</v>
      </c>
      <c r="Z25" s="38">
        <v>21</v>
      </c>
      <c r="AA25" s="8"/>
      <c r="AB25" s="6"/>
      <c r="AC25" s="6"/>
      <c r="AD25" s="6"/>
      <c r="AE25" s="6"/>
      <c r="AF25" s="6"/>
      <c r="AG25" s="6"/>
    </row>
    <row r="26" spans="1:33" ht="31.5" x14ac:dyDescent="0.25">
      <c r="A26" s="10" t="s">
        <v>21</v>
      </c>
      <c r="B26" s="11">
        <v>42549</v>
      </c>
      <c r="C26" s="11">
        <v>4209</v>
      </c>
      <c r="D26" s="20">
        <f t="shared" si="0"/>
        <v>9.892124374250864</v>
      </c>
      <c r="E26" s="22">
        <v>3</v>
      </c>
      <c r="F26" s="25">
        <v>3277</v>
      </c>
      <c r="G26" s="20">
        <f t="shared" si="1"/>
        <v>77.856973152767878</v>
      </c>
      <c r="H26" s="22">
        <v>11</v>
      </c>
      <c r="I26" s="20">
        <f t="shared" si="2"/>
        <v>7.7017086182989027</v>
      </c>
      <c r="J26" s="22">
        <v>5</v>
      </c>
      <c r="K26" s="25">
        <v>971</v>
      </c>
      <c r="L26" s="20">
        <f t="shared" si="3"/>
        <v>2.2820747843662601</v>
      </c>
      <c r="M26" s="22">
        <v>6</v>
      </c>
      <c r="N26" s="20">
        <f t="shared" si="4"/>
        <v>29.630759841318277</v>
      </c>
      <c r="O26" s="22">
        <v>15</v>
      </c>
      <c r="P26" s="25">
        <v>1.5</v>
      </c>
      <c r="Q26" s="26">
        <f t="shared" si="5"/>
        <v>28366</v>
      </c>
      <c r="R26" s="27">
        <f t="shared" si="6"/>
        <v>5.5313108149742801E-2</v>
      </c>
      <c r="S26" s="20">
        <f t="shared" si="7"/>
        <v>5.5313108149742805</v>
      </c>
      <c r="T26" s="22">
        <v>5</v>
      </c>
      <c r="U26" s="28">
        <v>149</v>
      </c>
      <c r="V26" s="22">
        <v>21</v>
      </c>
      <c r="W26" s="29">
        <f t="shared" si="8"/>
        <v>66</v>
      </c>
      <c r="X26" s="38">
        <v>21</v>
      </c>
      <c r="Y26" s="40">
        <f t="shared" si="9"/>
        <v>-1</v>
      </c>
      <c r="Z26" s="38">
        <v>22</v>
      </c>
      <c r="AA26" s="8"/>
      <c r="AB26" s="6"/>
      <c r="AC26" s="6"/>
      <c r="AD26" s="6"/>
      <c r="AE26" s="6"/>
      <c r="AF26" s="6"/>
      <c r="AG26" s="6"/>
    </row>
    <row r="27" spans="1:33" ht="31.5" x14ac:dyDescent="0.25">
      <c r="A27" s="10" t="s">
        <v>39</v>
      </c>
      <c r="B27" s="11">
        <v>36630</v>
      </c>
      <c r="C27" s="11">
        <v>2551</v>
      </c>
      <c r="D27" s="20">
        <f t="shared" si="0"/>
        <v>6.9642369642369637</v>
      </c>
      <c r="E27" s="22">
        <v>2</v>
      </c>
      <c r="F27" s="25">
        <v>1590</v>
      </c>
      <c r="G27" s="20">
        <f t="shared" si="1"/>
        <v>62.328498627989028</v>
      </c>
      <c r="H27" s="22">
        <v>5</v>
      </c>
      <c r="I27" s="20">
        <f t="shared" si="2"/>
        <v>4.3407043407043409</v>
      </c>
      <c r="J27" s="22">
        <v>1</v>
      </c>
      <c r="K27" s="25">
        <v>745</v>
      </c>
      <c r="L27" s="20">
        <f t="shared" si="3"/>
        <v>2.0338520338520341</v>
      </c>
      <c r="M27" s="22">
        <v>5</v>
      </c>
      <c r="N27" s="20">
        <f t="shared" si="4"/>
        <v>46.855345911949684</v>
      </c>
      <c r="O27" s="22">
        <v>25</v>
      </c>
      <c r="P27" s="25">
        <v>1.5</v>
      </c>
      <c r="Q27" s="26">
        <f t="shared" si="5"/>
        <v>24420</v>
      </c>
      <c r="R27" s="27">
        <f t="shared" si="6"/>
        <v>4.7618490482151839E-2</v>
      </c>
      <c r="S27" s="20">
        <f t="shared" si="7"/>
        <v>4.7618490482151836</v>
      </c>
      <c r="T27" s="22">
        <v>6</v>
      </c>
      <c r="U27" s="28">
        <v>126</v>
      </c>
      <c r="V27" s="22">
        <v>20</v>
      </c>
      <c r="W27" s="29">
        <f t="shared" si="8"/>
        <v>64</v>
      </c>
      <c r="X27" s="38">
        <v>21</v>
      </c>
      <c r="Y27" s="40">
        <f t="shared" si="9"/>
        <v>-2</v>
      </c>
      <c r="Z27" s="38">
        <v>23</v>
      </c>
      <c r="AA27" s="8"/>
      <c r="AB27" s="6"/>
      <c r="AC27" s="6"/>
      <c r="AD27" s="6"/>
      <c r="AE27" s="6"/>
      <c r="AF27" s="6"/>
      <c r="AG27" s="6"/>
    </row>
    <row r="28" spans="1:33" ht="31.5" x14ac:dyDescent="0.25">
      <c r="A28" s="10" t="s">
        <v>40</v>
      </c>
      <c r="B28" s="11">
        <v>59965</v>
      </c>
      <c r="C28" s="11">
        <v>10570</v>
      </c>
      <c r="D28" s="20">
        <f t="shared" si="0"/>
        <v>17.626949053614606</v>
      </c>
      <c r="E28" s="22">
        <v>17</v>
      </c>
      <c r="F28" s="25">
        <v>8132</v>
      </c>
      <c r="G28" s="20">
        <f t="shared" si="1"/>
        <v>76.934720908230844</v>
      </c>
      <c r="H28" s="22">
        <v>10</v>
      </c>
      <c r="I28" s="20">
        <f t="shared" si="2"/>
        <v>13.561244059034436</v>
      </c>
      <c r="J28" s="22">
        <v>14</v>
      </c>
      <c r="K28" s="25">
        <v>1041</v>
      </c>
      <c r="L28" s="20">
        <f t="shared" si="3"/>
        <v>1.7360126740598683</v>
      </c>
      <c r="M28" s="22">
        <v>3</v>
      </c>
      <c r="N28" s="20">
        <f t="shared" si="4"/>
        <v>12.80127889818003</v>
      </c>
      <c r="O28" s="22">
        <v>2</v>
      </c>
      <c r="P28" s="25">
        <v>1.5</v>
      </c>
      <c r="Q28" s="26">
        <f t="shared" si="5"/>
        <v>39976.666666666664</v>
      </c>
      <c r="R28" s="27">
        <f t="shared" si="6"/>
        <v>7.7953665895774904E-2</v>
      </c>
      <c r="S28" s="20">
        <f t="shared" si="7"/>
        <v>7.7953665895774904</v>
      </c>
      <c r="T28" s="22">
        <v>3</v>
      </c>
      <c r="U28" s="28">
        <v>43</v>
      </c>
      <c r="V28" s="22">
        <v>9</v>
      </c>
      <c r="W28" s="29">
        <f t="shared" si="8"/>
        <v>58</v>
      </c>
      <c r="X28" s="38">
        <v>25</v>
      </c>
      <c r="Y28" s="40">
        <f t="shared" si="9"/>
        <v>1</v>
      </c>
      <c r="Z28" s="38">
        <v>24</v>
      </c>
      <c r="AA28" s="8"/>
      <c r="AB28" s="6"/>
      <c r="AC28" s="6"/>
      <c r="AD28" s="6"/>
      <c r="AE28" s="6"/>
      <c r="AF28" s="6"/>
      <c r="AG28" s="6"/>
    </row>
    <row r="29" spans="1:33" ht="31.5" x14ac:dyDescent="0.25">
      <c r="A29" s="10" t="s">
        <v>7</v>
      </c>
      <c r="B29" s="11">
        <v>23004</v>
      </c>
      <c r="C29" s="11">
        <v>1445</v>
      </c>
      <c r="D29" s="20">
        <f t="shared" si="0"/>
        <v>6.28151625804208</v>
      </c>
      <c r="E29" s="22">
        <v>1</v>
      </c>
      <c r="F29" s="25">
        <v>1511</v>
      </c>
      <c r="G29" s="20">
        <f t="shared" si="1"/>
        <v>104.5674740484429</v>
      </c>
      <c r="H29" s="22">
        <v>21</v>
      </c>
      <c r="I29" s="20">
        <f t="shared" si="2"/>
        <v>6.5684228829768738</v>
      </c>
      <c r="J29" s="22">
        <v>3</v>
      </c>
      <c r="K29" s="25">
        <v>459</v>
      </c>
      <c r="L29" s="20">
        <f t="shared" si="3"/>
        <v>1.9953051643192488</v>
      </c>
      <c r="M29" s="22">
        <v>4</v>
      </c>
      <c r="N29" s="20">
        <f t="shared" si="4"/>
        <v>30.377233620119128</v>
      </c>
      <c r="O29" s="22">
        <v>17</v>
      </c>
      <c r="P29" s="25">
        <v>1</v>
      </c>
      <c r="Q29" s="26">
        <f t="shared" si="5"/>
        <v>23004</v>
      </c>
      <c r="R29" s="27">
        <f t="shared" si="6"/>
        <v>4.4857320026675716E-2</v>
      </c>
      <c r="S29" s="20">
        <f t="shared" si="7"/>
        <v>4.4857320026675715</v>
      </c>
      <c r="T29" s="22">
        <v>8</v>
      </c>
      <c r="U29" s="28">
        <v>14</v>
      </c>
      <c r="V29" s="22">
        <v>2</v>
      </c>
      <c r="W29" s="29">
        <f t="shared" si="8"/>
        <v>56</v>
      </c>
      <c r="X29" s="38">
        <v>24</v>
      </c>
      <c r="Y29" s="40">
        <f t="shared" si="9"/>
        <v>-1</v>
      </c>
      <c r="Z29" s="38">
        <v>25</v>
      </c>
      <c r="AA29" s="8"/>
      <c r="AB29" s="6"/>
      <c r="AC29" s="6"/>
      <c r="AD29" s="6"/>
      <c r="AE29" s="6"/>
      <c r="AF29" s="6"/>
      <c r="AG29" s="6"/>
    </row>
    <row r="30" spans="1:33" ht="31.5" x14ac:dyDescent="0.25">
      <c r="A30" s="10" t="s">
        <v>4</v>
      </c>
      <c r="B30" s="11">
        <v>18633</v>
      </c>
      <c r="C30" s="11">
        <v>2883</v>
      </c>
      <c r="D30" s="20">
        <f t="shared" si="0"/>
        <v>15.472548703912414</v>
      </c>
      <c r="E30" s="22">
        <v>11</v>
      </c>
      <c r="F30" s="25">
        <v>952</v>
      </c>
      <c r="G30" s="20">
        <f t="shared" si="1"/>
        <v>33.02115851543531</v>
      </c>
      <c r="H30" s="22">
        <v>1</v>
      </c>
      <c r="I30" s="20">
        <f t="shared" si="2"/>
        <v>5.1092148338968499</v>
      </c>
      <c r="J30" s="22">
        <v>2</v>
      </c>
      <c r="K30" s="25">
        <v>249</v>
      </c>
      <c r="L30" s="20">
        <f t="shared" si="3"/>
        <v>1.3363387538238609</v>
      </c>
      <c r="M30" s="22">
        <v>2</v>
      </c>
      <c r="N30" s="20">
        <f t="shared" si="4"/>
        <v>26.155462184873951</v>
      </c>
      <c r="O30" s="22">
        <v>11</v>
      </c>
      <c r="P30" s="25">
        <v>1</v>
      </c>
      <c r="Q30" s="26">
        <f t="shared" si="5"/>
        <v>18633</v>
      </c>
      <c r="R30" s="27">
        <f t="shared" si="6"/>
        <v>3.6333961226614878E-2</v>
      </c>
      <c r="S30" s="20">
        <f t="shared" si="7"/>
        <v>3.6333961226614879</v>
      </c>
      <c r="T30" s="22">
        <v>13</v>
      </c>
      <c r="U30" s="28">
        <v>34</v>
      </c>
      <c r="V30" s="22">
        <v>8</v>
      </c>
      <c r="W30" s="29">
        <f t="shared" si="8"/>
        <v>48</v>
      </c>
      <c r="X30" s="38">
        <v>26</v>
      </c>
      <c r="Y30" s="40">
        <f t="shared" si="9"/>
        <v>0</v>
      </c>
      <c r="Z30" s="38">
        <v>26</v>
      </c>
      <c r="AA30" s="8"/>
      <c r="AB30" s="6"/>
      <c r="AC30" s="6"/>
      <c r="AD30" s="6"/>
      <c r="AE30" s="6"/>
      <c r="AF30" s="6"/>
      <c r="AG30" s="6"/>
    </row>
    <row r="31" spans="1:33" s="35" customFormat="1" ht="18" customHeight="1" x14ac:dyDescent="0.25">
      <c r="A31" s="31"/>
      <c r="B31" s="32">
        <f>SUM(B5:B30)</f>
        <v>1358690</v>
      </c>
      <c r="C31" s="32">
        <f>SUM(C5:C30)</f>
        <v>175300</v>
      </c>
      <c r="D31" s="32"/>
      <c r="E31" s="33"/>
      <c r="F31" s="32">
        <f>SUM(F5:F30)</f>
        <v>158614</v>
      </c>
      <c r="G31" s="32"/>
      <c r="H31" s="33"/>
      <c r="I31" s="32"/>
      <c r="J31" s="33"/>
      <c r="K31" s="32">
        <f>SUM(K5:K30)</f>
        <v>42402</v>
      </c>
      <c r="L31" s="32"/>
      <c r="M31" s="33"/>
      <c r="N31" s="32"/>
      <c r="O31" s="33"/>
      <c r="P31" s="32">
        <v>55.3</v>
      </c>
      <c r="Q31" s="34">
        <f>SUM(Q5:Q30)</f>
        <v>512826.20329670334</v>
      </c>
      <c r="R31" s="32"/>
      <c r="S31" s="32"/>
      <c r="T31" s="33"/>
      <c r="U31" s="32">
        <f>SUM(U5:U30)</f>
        <v>2778</v>
      </c>
      <c r="V31" s="33"/>
      <c r="W31" s="33"/>
      <c r="X31" s="32"/>
      <c r="Y31" s="32"/>
      <c r="Z31" s="32"/>
      <c r="AA31" s="31"/>
      <c r="AB31" s="31"/>
      <c r="AC31" s="31"/>
      <c r="AD31" s="31"/>
      <c r="AE31" s="31"/>
      <c r="AF31" s="31"/>
      <c r="AG31" s="31"/>
    </row>
    <row r="32" spans="1:33" x14ac:dyDescent="0.25">
      <c r="A32" s="31"/>
      <c r="B32" s="32"/>
      <c r="C32" s="32">
        <f>C31+669-154300</f>
        <v>21669</v>
      </c>
      <c r="D32" s="32"/>
      <c r="E32" s="33"/>
      <c r="F32" s="32"/>
      <c r="G32" s="32"/>
      <c r="H32" s="33"/>
      <c r="I32" s="32"/>
      <c r="J32" s="33"/>
      <c r="K32" s="32"/>
      <c r="L32" s="32"/>
      <c r="M32" s="33"/>
      <c r="N32" s="32"/>
      <c r="O32" s="33"/>
      <c r="P32" s="32"/>
      <c r="Q32" s="32"/>
      <c r="R32" s="32"/>
      <c r="S32" s="32"/>
      <c r="T32" s="33"/>
      <c r="U32" s="32"/>
      <c r="V32" s="33"/>
      <c r="W32" s="33"/>
      <c r="X32" s="32"/>
      <c r="Y32" s="32"/>
      <c r="Z32" s="32"/>
      <c r="AA32" s="6"/>
      <c r="AB32" s="6"/>
      <c r="AC32" s="6"/>
      <c r="AD32" s="6"/>
      <c r="AE32" s="6"/>
      <c r="AF32" s="6"/>
      <c r="AG32" s="6"/>
    </row>
    <row r="33" spans="1:33" x14ac:dyDescent="0.25">
      <c r="A33" s="31"/>
      <c r="B33" s="32"/>
      <c r="C33" s="32"/>
      <c r="D33" s="32"/>
      <c r="E33" s="33"/>
      <c r="F33" s="32"/>
      <c r="G33" s="32"/>
      <c r="H33" s="33"/>
      <c r="I33" s="32"/>
      <c r="J33" s="33"/>
      <c r="K33" s="32"/>
      <c r="L33" s="32"/>
      <c r="M33" s="33"/>
      <c r="N33" s="32"/>
      <c r="O33" s="33"/>
      <c r="P33" s="32"/>
      <c r="Q33" s="32"/>
      <c r="R33" s="32"/>
      <c r="S33" s="32"/>
      <c r="T33" s="33"/>
      <c r="U33" s="32"/>
      <c r="V33" s="33"/>
      <c r="W33" s="33"/>
      <c r="X33" s="32"/>
      <c r="Y33" s="32"/>
      <c r="Z33" s="32"/>
      <c r="AA33" s="6"/>
      <c r="AB33" s="6"/>
      <c r="AC33" s="6"/>
      <c r="AD33" s="6"/>
      <c r="AE33" s="6"/>
      <c r="AF33" s="6"/>
      <c r="AG33" s="6"/>
    </row>
    <row r="34" spans="1:33" x14ac:dyDescent="0.25">
      <c r="A34" s="6"/>
      <c r="B34" s="13"/>
      <c r="C34" s="16"/>
      <c r="D34" s="16"/>
      <c r="E34" s="23"/>
      <c r="F34" s="16"/>
      <c r="G34" s="16"/>
      <c r="H34" s="23"/>
      <c r="I34" s="16"/>
      <c r="J34" s="23"/>
      <c r="K34" s="16"/>
      <c r="L34" s="16"/>
      <c r="M34" s="23"/>
      <c r="N34" s="16"/>
      <c r="O34" s="23"/>
      <c r="P34" s="16"/>
      <c r="Q34" s="16"/>
      <c r="R34" s="16"/>
      <c r="S34" s="16"/>
      <c r="T34" s="23"/>
      <c r="U34" s="16"/>
      <c r="V34" s="23"/>
      <c r="W34" s="12"/>
      <c r="X34" s="16"/>
      <c r="Y34" s="16"/>
      <c r="Z34" s="16"/>
      <c r="AA34" s="6"/>
      <c r="AB34" s="6"/>
      <c r="AC34" s="6"/>
      <c r="AD34" s="6"/>
      <c r="AE34" s="6"/>
      <c r="AF34" s="6"/>
      <c r="AG34" s="6"/>
    </row>
    <row r="35" spans="1:33" x14ac:dyDescent="0.25">
      <c r="A35" s="6"/>
      <c r="B35" s="13"/>
      <c r="C35" s="16"/>
      <c r="D35" s="16"/>
      <c r="E35" s="23"/>
      <c r="F35" s="16"/>
      <c r="G35" s="16"/>
      <c r="H35" s="23"/>
      <c r="I35" s="16"/>
      <c r="J35" s="23"/>
      <c r="K35" s="16"/>
      <c r="L35" s="16"/>
      <c r="M35" s="23"/>
      <c r="N35" s="16"/>
      <c r="O35" s="23"/>
      <c r="P35" s="16"/>
      <c r="Q35" s="16"/>
      <c r="R35" s="16"/>
      <c r="S35" s="16"/>
      <c r="T35" s="23"/>
      <c r="U35" s="16"/>
      <c r="V35" s="23"/>
      <c r="W35" s="12"/>
    </row>
    <row r="36" spans="1:33" x14ac:dyDescent="0.25">
      <c r="A36" s="6"/>
      <c r="B36" s="13"/>
      <c r="C36" s="16"/>
      <c r="D36" s="16"/>
      <c r="E36" s="23"/>
      <c r="F36" s="16"/>
      <c r="G36" s="16"/>
      <c r="H36" s="23"/>
      <c r="I36" s="16"/>
      <c r="J36" s="23"/>
      <c r="K36" s="16"/>
      <c r="L36" s="16"/>
      <c r="M36" s="23"/>
      <c r="N36" s="16"/>
      <c r="O36" s="23"/>
      <c r="P36" s="16"/>
      <c r="Q36" s="16"/>
      <c r="R36" s="16"/>
      <c r="S36" s="16"/>
      <c r="T36" s="23"/>
      <c r="U36" s="16"/>
      <c r="V36" s="23"/>
      <c r="W36" s="12"/>
    </row>
    <row r="37" spans="1:33" x14ac:dyDescent="0.25">
      <c r="A37" s="6"/>
      <c r="B37" s="13"/>
      <c r="C37" s="16"/>
      <c r="D37" s="16"/>
      <c r="E37" s="23"/>
      <c r="F37" s="16"/>
      <c r="G37" s="16"/>
      <c r="H37" s="23"/>
      <c r="I37" s="16"/>
      <c r="J37" s="23"/>
      <c r="K37" s="16"/>
      <c r="L37" s="16"/>
      <c r="M37" s="23"/>
      <c r="N37" s="16"/>
      <c r="O37" s="23"/>
      <c r="P37" s="16"/>
      <c r="Q37" s="16"/>
      <c r="R37" s="16"/>
      <c r="S37" s="16"/>
      <c r="T37" s="23"/>
      <c r="U37" s="16"/>
      <c r="V37" s="23"/>
      <c r="W37" s="12"/>
    </row>
    <row r="38" spans="1:33" x14ac:dyDescent="0.25">
      <c r="A38" s="6"/>
      <c r="B38" s="13"/>
      <c r="C38" s="16"/>
      <c r="D38" s="16"/>
      <c r="E38" s="23"/>
      <c r="F38" s="16"/>
      <c r="G38" s="16"/>
      <c r="H38" s="23"/>
      <c r="I38" s="16"/>
      <c r="J38" s="23"/>
      <c r="K38" s="16"/>
      <c r="L38" s="16"/>
      <c r="M38" s="23"/>
      <c r="N38" s="16"/>
      <c r="O38" s="23"/>
      <c r="P38" s="16"/>
      <c r="Q38" s="16"/>
      <c r="R38" s="16"/>
      <c r="S38" s="16"/>
      <c r="T38" s="23"/>
      <c r="U38" s="16"/>
      <c r="V38" s="23"/>
      <c r="W38" s="12"/>
    </row>
    <row r="39" spans="1:33" x14ac:dyDescent="0.25">
      <c r="A39" s="6"/>
      <c r="B39" s="13"/>
      <c r="C39" s="16"/>
      <c r="D39" s="16"/>
      <c r="E39" s="23"/>
      <c r="F39" s="16"/>
      <c r="G39" s="16"/>
      <c r="H39" s="23"/>
      <c r="I39" s="16"/>
      <c r="J39" s="23"/>
      <c r="K39" s="16"/>
      <c r="L39" s="16"/>
      <c r="M39" s="23"/>
      <c r="N39" s="16"/>
      <c r="O39" s="23"/>
      <c r="P39" s="16"/>
      <c r="Q39" s="16"/>
      <c r="R39" s="16"/>
      <c r="S39" s="16"/>
      <c r="T39" s="23"/>
      <c r="U39" s="16"/>
      <c r="V39" s="23"/>
      <c r="W39" s="12"/>
    </row>
    <row r="40" spans="1:33" x14ac:dyDescent="0.25">
      <c r="A40" s="6"/>
      <c r="B40" s="13"/>
      <c r="C40" s="16"/>
      <c r="D40" s="16"/>
      <c r="E40" s="23"/>
      <c r="F40" s="16"/>
      <c r="G40" s="16"/>
      <c r="H40" s="23"/>
      <c r="I40" s="16"/>
      <c r="J40" s="23"/>
      <c r="K40" s="16"/>
      <c r="L40" s="16"/>
      <c r="M40" s="23"/>
      <c r="N40" s="16"/>
      <c r="O40" s="23"/>
      <c r="P40" s="16"/>
      <c r="Q40" s="16"/>
      <c r="R40" s="16"/>
      <c r="S40" s="16"/>
      <c r="T40" s="23"/>
      <c r="U40" s="16"/>
      <c r="V40" s="23"/>
      <c r="W40" s="12"/>
    </row>
    <row r="41" spans="1:33" x14ac:dyDescent="0.25">
      <c r="A41" s="6"/>
      <c r="B41" s="13"/>
      <c r="C41" s="16"/>
      <c r="D41" s="16"/>
      <c r="E41" s="23"/>
      <c r="F41" s="16"/>
      <c r="G41" s="16"/>
      <c r="H41" s="23"/>
      <c r="I41" s="16"/>
      <c r="J41" s="23"/>
      <c r="K41" s="16"/>
      <c r="L41" s="16"/>
      <c r="M41" s="23"/>
      <c r="N41" s="16"/>
      <c r="O41" s="23"/>
      <c r="P41" s="16"/>
      <c r="Q41" s="16"/>
      <c r="R41" s="16"/>
      <c r="S41" s="16"/>
      <c r="T41" s="23"/>
      <c r="U41" s="16"/>
      <c r="V41" s="23"/>
      <c r="W41" s="12"/>
    </row>
    <row r="42" spans="1:33" x14ac:dyDescent="0.25">
      <c r="A42" s="6"/>
      <c r="B42" s="13"/>
      <c r="C42" s="16"/>
      <c r="D42" s="16"/>
      <c r="E42" s="23"/>
      <c r="F42" s="16"/>
      <c r="G42" s="16"/>
      <c r="H42" s="23"/>
      <c r="I42" s="16"/>
      <c r="J42" s="23"/>
      <c r="K42" s="16"/>
      <c r="L42" s="16"/>
      <c r="M42" s="23"/>
      <c r="N42" s="16"/>
      <c r="O42" s="23"/>
      <c r="P42" s="16"/>
      <c r="Q42" s="16"/>
      <c r="R42" s="16"/>
      <c r="S42" s="16"/>
      <c r="T42" s="23"/>
      <c r="U42" s="16"/>
      <c r="V42" s="23"/>
      <c r="W42" s="12"/>
    </row>
    <row r="43" spans="1:33" x14ac:dyDescent="0.25">
      <c r="A43" s="6"/>
      <c r="B43" s="13"/>
      <c r="C43" s="16"/>
      <c r="D43" s="16"/>
      <c r="E43" s="23"/>
      <c r="F43" s="16"/>
      <c r="G43" s="16"/>
      <c r="H43" s="23"/>
      <c r="I43" s="16"/>
      <c r="J43" s="23"/>
      <c r="K43" s="16"/>
      <c r="L43" s="16"/>
      <c r="M43" s="23"/>
      <c r="N43" s="16"/>
      <c r="O43" s="23"/>
      <c r="P43" s="16"/>
      <c r="Q43" s="16"/>
      <c r="R43" s="16"/>
      <c r="S43" s="16"/>
      <c r="T43" s="23"/>
      <c r="U43" s="16"/>
      <c r="V43" s="23"/>
      <c r="W43" s="12"/>
    </row>
    <row r="44" spans="1:33" x14ac:dyDescent="0.25">
      <c r="A44" s="6"/>
      <c r="B44" s="13"/>
      <c r="C44" s="16"/>
      <c r="D44" s="16"/>
      <c r="E44" s="23"/>
      <c r="F44" s="16"/>
      <c r="G44" s="16"/>
      <c r="H44" s="23"/>
      <c r="I44" s="16"/>
      <c r="J44" s="23"/>
      <c r="K44" s="16"/>
      <c r="L44" s="16"/>
      <c r="M44" s="23"/>
      <c r="N44" s="16"/>
      <c r="O44" s="23"/>
      <c r="P44" s="16"/>
      <c r="Q44" s="16"/>
      <c r="R44" s="16"/>
      <c r="S44" s="16"/>
      <c r="T44" s="23"/>
      <c r="U44" s="16"/>
      <c r="V44" s="23"/>
      <c r="W44" s="12"/>
    </row>
    <row r="45" spans="1:33" x14ac:dyDescent="0.25">
      <c r="A45" s="6"/>
      <c r="B45" s="13"/>
      <c r="C45" s="16"/>
      <c r="D45" s="16"/>
      <c r="E45" s="23"/>
      <c r="F45" s="16"/>
      <c r="G45" s="16"/>
      <c r="H45" s="23"/>
      <c r="I45" s="16"/>
      <c r="J45" s="23"/>
      <c r="K45" s="16"/>
      <c r="L45" s="16"/>
      <c r="M45" s="23"/>
      <c r="N45" s="16"/>
      <c r="O45" s="23"/>
      <c r="P45" s="16"/>
      <c r="Q45" s="16"/>
      <c r="R45" s="16"/>
      <c r="S45" s="16"/>
      <c r="T45" s="23"/>
      <c r="U45" s="16"/>
      <c r="V45" s="23"/>
      <c r="W45" s="12"/>
    </row>
    <row r="46" spans="1:33" x14ac:dyDescent="0.25">
      <c r="A46" s="6"/>
      <c r="B46" s="13"/>
      <c r="C46" s="16"/>
      <c r="D46" s="16"/>
      <c r="E46" s="23"/>
      <c r="F46" s="16"/>
      <c r="G46" s="16"/>
      <c r="H46" s="23"/>
      <c r="I46" s="16"/>
      <c r="J46" s="23"/>
      <c r="K46" s="16"/>
      <c r="L46" s="16"/>
      <c r="M46" s="23"/>
      <c r="N46" s="16"/>
      <c r="O46" s="23"/>
      <c r="P46" s="16"/>
      <c r="Q46" s="16"/>
      <c r="R46" s="16"/>
      <c r="S46" s="16"/>
      <c r="T46" s="23"/>
      <c r="U46" s="16"/>
      <c r="V46" s="23"/>
      <c r="W46" s="12"/>
    </row>
    <row r="47" spans="1:33" x14ac:dyDescent="0.25">
      <c r="A47" s="6"/>
      <c r="B47" s="13"/>
      <c r="C47" s="16"/>
      <c r="D47" s="16"/>
      <c r="E47" s="23"/>
      <c r="F47" s="16"/>
      <c r="G47" s="16"/>
      <c r="H47" s="23"/>
      <c r="I47" s="16"/>
      <c r="J47" s="23"/>
      <c r="K47" s="16"/>
      <c r="L47" s="16"/>
      <c r="M47" s="23"/>
      <c r="N47" s="16"/>
      <c r="O47" s="23"/>
      <c r="P47" s="16"/>
      <c r="Q47" s="16"/>
      <c r="R47" s="16"/>
      <c r="S47" s="16"/>
      <c r="T47" s="23"/>
      <c r="U47" s="16"/>
      <c r="V47" s="23"/>
      <c r="W47" s="12"/>
    </row>
    <row r="48" spans="1:33" x14ac:dyDescent="0.25">
      <c r="A48" s="6"/>
      <c r="B48" s="13"/>
      <c r="C48" s="16"/>
      <c r="D48" s="16"/>
      <c r="E48" s="23"/>
      <c r="F48" s="16"/>
      <c r="G48" s="16"/>
      <c r="H48" s="23"/>
      <c r="I48" s="16"/>
      <c r="J48" s="23"/>
      <c r="K48" s="16"/>
      <c r="L48" s="16"/>
      <c r="M48" s="23"/>
      <c r="N48" s="16"/>
      <c r="O48" s="23"/>
      <c r="P48" s="16"/>
      <c r="Q48" s="16"/>
      <c r="R48" s="16"/>
      <c r="S48" s="16"/>
      <c r="T48" s="23"/>
      <c r="U48" s="16"/>
      <c r="V48" s="23"/>
      <c r="W48" s="12"/>
    </row>
    <row r="49" spans="1:23" x14ac:dyDescent="0.25">
      <c r="A49" s="6"/>
      <c r="B49" s="13"/>
      <c r="C49" s="16"/>
      <c r="D49" s="16"/>
      <c r="E49" s="23"/>
      <c r="F49" s="16"/>
      <c r="G49" s="16"/>
      <c r="H49" s="23"/>
      <c r="I49" s="16"/>
      <c r="J49" s="23"/>
      <c r="K49" s="16"/>
      <c r="L49" s="16"/>
      <c r="M49" s="23"/>
      <c r="N49" s="16"/>
      <c r="O49" s="23"/>
      <c r="P49" s="16"/>
      <c r="Q49" s="16"/>
      <c r="R49" s="16"/>
      <c r="S49" s="16"/>
      <c r="T49" s="23"/>
      <c r="U49" s="16"/>
      <c r="V49" s="23"/>
      <c r="W49" s="12"/>
    </row>
    <row r="50" spans="1:23" x14ac:dyDescent="0.25">
      <c r="A50" s="6"/>
      <c r="B50" s="13"/>
      <c r="C50" s="16"/>
      <c r="D50" s="16"/>
      <c r="E50" s="23"/>
      <c r="F50" s="16"/>
      <c r="G50" s="16"/>
      <c r="H50" s="23"/>
      <c r="I50" s="16"/>
      <c r="J50" s="23"/>
      <c r="K50" s="16"/>
      <c r="L50" s="16"/>
      <c r="M50" s="23"/>
      <c r="N50" s="16"/>
      <c r="O50" s="23"/>
      <c r="P50" s="16"/>
      <c r="Q50" s="16"/>
      <c r="R50" s="16"/>
      <c r="S50" s="16"/>
      <c r="T50" s="23"/>
      <c r="U50" s="16"/>
      <c r="V50" s="23"/>
      <c r="W50" s="12"/>
    </row>
    <row r="51" spans="1:23" x14ac:dyDescent="0.25">
      <c r="A51" s="6"/>
      <c r="B51" s="13"/>
      <c r="C51" s="16"/>
      <c r="D51" s="16"/>
      <c r="E51" s="23"/>
      <c r="F51" s="16"/>
      <c r="G51" s="16"/>
      <c r="H51" s="23"/>
      <c r="I51" s="16"/>
      <c r="J51" s="23"/>
      <c r="K51" s="16"/>
      <c r="L51" s="16"/>
      <c r="M51" s="23"/>
      <c r="N51" s="16"/>
      <c r="O51" s="23"/>
      <c r="P51" s="16"/>
      <c r="Q51" s="16"/>
      <c r="R51" s="16"/>
      <c r="S51" s="16"/>
      <c r="T51" s="23"/>
      <c r="U51" s="16"/>
      <c r="V51" s="23"/>
      <c r="W51" s="12"/>
    </row>
  </sheetData>
  <sortState ref="A5:AY30">
    <sortCondition descending="1" ref="W5:W30"/>
  </sortState>
  <mergeCells count="1">
    <mergeCell ref="A1:Z3"/>
  </mergeCells>
  <conditionalFormatting sqref="Y5:Y30">
    <cfRule type="cellIs" dxfId="1" priority="3" operator="equal">
      <formula>0</formula>
    </cfRule>
    <cfRule type="cellIs" priority="2" operator="greaterThan">
      <formula>1</formula>
    </cfRule>
    <cfRule type="cellIs" dxfId="0" priority="1" operator="lessThan">
      <formula>0</formula>
    </cfRule>
  </conditionalFormatting>
  <pageMargins left="0.19685039370078741" right="0.11811023622047245" top="0.35433070866141736" bottom="0.35433070866141736" header="0.31496062992125984" footer="0.11811023622047245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2019-05-13T04:51:45Z</dcterms:modified>
</cp:coreProperties>
</file>